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701 - Stavební úpravy" sheetId="2" r:id="rId2"/>
    <sheet name="SO 701_01 - Elektro rozvody" sheetId="3" r:id="rId3"/>
    <sheet name="SO 701_02 - ÚT + VZT" sheetId="4" r:id="rId4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 701 - Stavební úpravy'!$C$147:$K$494</definedName>
    <definedName name="_xlnm.Print_Area" localSheetId="1">'SO 701 - Stavební úpravy'!$C$4:$J$76,'SO 701 - Stavební úpravy'!$C$82:$J$129,'SO 701 - Stavební úpravy'!$C$135:$K$494</definedName>
    <definedName name="_xlnm.Print_Titles" localSheetId="1">'SO 701 - Stavební úpravy'!$147:$147</definedName>
    <definedName name="_xlnm._FilterDatabase" localSheetId="2" hidden="1">'SO 701_01 - Elektro rozvody'!$C$131:$K$211</definedName>
    <definedName name="_xlnm.Print_Area" localSheetId="2">'SO 701_01 - Elektro rozvody'!$C$4:$J$76,'SO 701_01 - Elektro rozvody'!$C$82:$J$113,'SO 701_01 - Elektro rozvody'!$C$119:$K$211</definedName>
    <definedName name="_xlnm.Print_Titles" localSheetId="2">'SO 701_01 - Elektro rozvody'!$131:$131</definedName>
    <definedName name="_xlnm._FilterDatabase" localSheetId="3" hidden="1">'SO 701_02 - ÚT + VZT'!$C$128:$K$167</definedName>
    <definedName name="_xlnm.Print_Area" localSheetId="3">'SO 701_02 - ÚT + VZT'!$C$4:$J$76,'SO 701_02 - ÚT + VZT'!$C$82:$J$110,'SO 701_02 - ÚT + VZT'!$C$116:$K$167</definedName>
    <definedName name="_xlnm.Print_Titles" localSheetId="3">'SO 701_02 - ÚT + VZT'!$128:$128</definedName>
  </definedNames>
  <calcPr/>
</workbook>
</file>

<file path=xl/calcChain.xml><?xml version="1.0" encoding="utf-8"?>
<calcChain xmlns="http://schemas.openxmlformats.org/spreadsheetml/2006/main">
  <c i="4" l="1" r="J39"/>
  <c r="J38"/>
  <c i="1" r="AY97"/>
  <c i="4" r="J37"/>
  <c i="1" r="AX97"/>
  <c i="4" r="BI167"/>
  <c r="BH167"/>
  <c r="BG167"/>
  <c r="BF167"/>
  <c r="BK167"/>
  <c r="J167"/>
  <c r="BE167"/>
  <c r="BI166"/>
  <c r="BH166"/>
  <c r="BG166"/>
  <c r="BF166"/>
  <c r="BK166"/>
  <c r="J166"/>
  <c r="BE166"/>
  <c r="BI165"/>
  <c r="BH165"/>
  <c r="BG165"/>
  <c r="BF165"/>
  <c r="BK165"/>
  <c r="J165"/>
  <c r="BE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3"/>
  <c r="E121"/>
  <c r="BI108"/>
  <c r="BH108"/>
  <c r="BG108"/>
  <c r="BF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F89"/>
  <c r="E87"/>
  <c r="J24"/>
  <c r="E24"/>
  <c r="J92"/>
  <c r="J23"/>
  <c r="J21"/>
  <c r="E21"/>
  <c r="J125"/>
  <c r="J20"/>
  <c r="J18"/>
  <c r="E18"/>
  <c r="F126"/>
  <c r="J17"/>
  <c r="J15"/>
  <c r="E15"/>
  <c r="F125"/>
  <c r="J14"/>
  <c r="J12"/>
  <c r="J123"/>
  <c r="E7"/>
  <c r="E85"/>
  <c i="3" r="J39"/>
  <c r="J38"/>
  <c i="1" r="AY96"/>
  <c i="3" r="J37"/>
  <c i="1" r="AX96"/>
  <c i="3" r="BI211"/>
  <c r="BH211"/>
  <c r="BG211"/>
  <c r="BF211"/>
  <c r="BK211"/>
  <c r="J211"/>
  <c r="BE211"/>
  <c r="BI210"/>
  <c r="BH210"/>
  <c r="BG210"/>
  <c r="BF210"/>
  <c r="BK210"/>
  <c r="J210"/>
  <c r="BE210"/>
  <c r="BI209"/>
  <c r="BH209"/>
  <c r="BG209"/>
  <c r="BF209"/>
  <c r="BK209"/>
  <c r="J209"/>
  <c r="BE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F126"/>
  <c r="E124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F89"/>
  <c r="E87"/>
  <c r="J24"/>
  <c r="E24"/>
  <c r="J92"/>
  <c r="J23"/>
  <c r="J21"/>
  <c r="E21"/>
  <c r="J128"/>
  <c r="J20"/>
  <c r="J18"/>
  <c r="E18"/>
  <c r="F92"/>
  <c r="J17"/>
  <c r="J15"/>
  <c r="E15"/>
  <c r="F91"/>
  <c r="J14"/>
  <c r="J12"/>
  <c r="J126"/>
  <c r="E7"/>
  <c r="E122"/>
  <c i="2" r="J39"/>
  <c r="J38"/>
  <c i="1" r="AY95"/>
  <c i="2" r="J37"/>
  <c i="1" r="AX95"/>
  <c i="2" r="BI494"/>
  <c r="BH494"/>
  <c r="BG494"/>
  <c r="BF494"/>
  <c r="BK494"/>
  <c r="J494"/>
  <c r="BE494"/>
  <c r="BI493"/>
  <c r="BH493"/>
  <c r="BG493"/>
  <c r="BF493"/>
  <c r="BK493"/>
  <c r="J493"/>
  <c r="BE493"/>
  <c r="BI492"/>
  <c r="BH492"/>
  <c r="BG492"/>
  <c r="BF492"/>
  <c r="BK492"/>
  <c r="J492"/>
  <c r="BE492"/>
  <c r="BI488"/>
  <c r="BH488"/>
  <c r="BG488"/>
  <c r="BF488"/>
  <c r="T488"/>
  <c r="T487"/>
  <c r="R488"/>
  <c r="R487"/>
  <c r="P488"/>
  <c r="P487"/>
  <c r="BI479"/>
  <c r="BH479"/>
  <c r="BG479"/>
  <c r="BF479"/>
  <c r="T479"/>
  <c r="R479"/>
  <c r="P479"/>
  <c r="BI474"/>
  <c r="BH474"/>
  <c r="BG474"/>
  <c r="BF474"/>
  <c r="T474"/>
  <c r="R474"/>
  <c r="P474"/>
  <c r="BI471"/>
  <c r="BH471"/>
  <c r="BG471"/>
  <c r="BF471"/>
  <c r="T471"/>
  <c r="R471"/>
  <c r="P471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46"/>
  <c r="BH446"/>
  <c r="BG446"/>
  <c r="BF446"/>
  <c r="T446"/>
  <c r="R446"/>
  <c r="P446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32"/>
  <c r="BH432"/>
  <c r="BG432"/>
  <c r="BF432"/>
  <c r="T432"/>
  <c r="R432"/>
  <c r="P432"/>
  <c r="BI425"/>
  <c r="BH425"/>
  <c r="BG425"/>
  <c r="BF425"/>
  <c r="T425"/>
  <c r="R425"/>
  <c r="P425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3"/>
  <c r="BH403"/>
  <c r="BG403"/>
  <c r="BF403"/>
  <c r="T403"/>
  <c r="R403"/>
  <c r="P403"/>
  <c r="BI402"/>
  <c r="BH402"/>
  <c r="BG402"/>
  <c r="BF402"/>
  <c r="T402"/>
  <c r="R402"/>
  <c r="P402"/>
  <c r="BI400"/>
  <c r="BH400"/>
  <c r="BG400"/>
  <c r="BF400"/>
  <c r="T400"/>
  <c r="R400"/>
  <c r="P400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88"/>
  <c r="BH388"/>
  <c r="BG388"/>
  <c r="BF388"/>
  <c r="T388"/>
  <c r="R388"/>
  <c r="P388"/>
  <c r="BI386"/>
  <c r="BH386"/>
  <c r="BG386"/>
  <c r="BF386"/>
  <c r="T386"/>
  <c r="R386"/>
  <c r="P386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30"/>
  <c r="BH330"/>
  <c r="BG330"/>
  <c r="BF330"/>
  <c r="T330"/>
  <c r="R330"/>
  <c r="P330"/>
  <c r="BI326"/>
  <c r="BH326"/>
  <c r="BG326"/>
  <c r="BF326"/>
  <c r="T326"/>
  <c r="R326"/>
  <c r="P326"/>
  <c r="BI321"/>
  <c r="BH321"/>
  <c r="BG321"/>
  <c r="BF321"/>
  <c r="T321"/>
  <c r="R321"/>
  <c r="P321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T268"/>
  <c r="R269"/>
  <c r="R268"/>
  <c r="P269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2"/>
  <c r="BH162"/>
  <c r="BG162"/>
  <c r="BF162"/>
  <c r="T162"/>
  <c r="R162"/>
  <c r="P162"/>
  <c r="BI160"/>
  <c r="BH160"/>
  <c r="BG160"/>
  <c r="BF160"/>
  <c r="T160"/>
  <c r="R160"/>
  <c r="P160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J145"/>
  <c r="J144"/>
  <c r="F144"/>
  <c r="F142"/>
  <c r="E140"/>
  <c r="BI127"/>
  <c r="BH127"/>
  <c r="BG127"/>
  <c r="BF127"/>
  <c r="BI126"/>
  <c r="BH126"/>
  <c r="BG126"/>
  <c r="BF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J92"/>
  <c r="J91"/>
  <c r="F91"/>
  <c r="F89"/>
  <c r="E87"/>
  <c r="J18"/>
  <c r="E18"/>
  <c r="F145"/>
  <c r="J17"/>
  <c r="J12"/>
  <c r="J142"/>
  <c r="E7"/>
  <c r="E85"/>
  <c i="1"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L90"/>
  <c r="AM90"/>
  <c r="AM89"/>
  <c r="L89"/>
  <c r="AM87"/>
  <c r="L87"/>
  <c r="L85"/>
  <c r="L84"/>
  <c i="2" r="BK474"/>
  <c r="BK456"/>
  <c r="J425"/>
  <c r="J402"/>
  <c r="BK379"/>
  <c r="BK350"/>
  <c r="BK332"/>
  <c r="J314"/>
  <c r="J310"/>
  <c r="BK309"/>
  <c r="BK302"/>
  <c r="J282"/>
  <c r="J272"/>
  <c r="BK258"/>
  <c r="BK231"/>
  <c r="BK215"/>
  <c r="BK212"/>
  <c r="J178"/>
  <c r="J152"/>
  <c r="BK446"/>
  <c r="J432"/>
  <c r="J421"/>
  <c r="BK402"/>
  <c r="BK381"/>
  <c r="BK371"/>
  <c r="BK366"/>
  <c r="J355"/>
  <c r="BK336"/>
  <c r="J332"/>
  <c r="J312"/>
  <c r="J304"/>
  <c r="J289"/>
  <c r="J230"/>
  <c r="BK210"/>
  <c r="BK206"/>
  <c r="BK175"/>
  <c r="J151"/>
  <c r="J474"/>
  <c r="J467"/>
  <c r="BK464"/>
  <c r="J443"/>
  <c r="BK411"/>
  <c r="BK396"/>
  <c r="BK369"/>
  <c r="J353"/>
  <c r="BK344"/>
  <c r="BK290"/>
  <c r="J276"/>
  <c r="J262"/>
  <c r="J246"/>
  <c r="J235"/>
  <c r="J212"/>
  <c r="BK185"/>
  <c r="BK465"/>
  <c r="BK444"/>
  <c r="J411"/>
  <c r="BK378"/>
  <c r="BK363"/>
  <c r="BK355"/>
  <c r="J343"/>
  <c r="BK308"/>
  <c r="J296"/>
  <c r="BK284"/>
  <c r="J278"/>
  <c r="J266"/>
  <c r="J240"/>
  <c r="J198"/>
  <c r="BK168"/>
  <c i="3" r="BK206"/>
  <c r="BK200"/>
  <c r="BK195"/>
  <c r="BK186"/>
  <c r="J176"/>
  <c r="BK167"/>
  <c r="J163"/>
  <c r="J155"/>
  <c r="J146"/>
  <c r="J142"/>
  <c r="BK203"/>
  <c r="J198"/>
  <c r="J191"/>
  <c r="J186"/>
  <c r="BK179"/>
  <c r="BK171"/>
  <c r="BK163"/>
  <c r="BK155"/>
  <c r="J147"/>
  <c r="J206"/>
  <c r="BK196"/>
  <c r="J184"/>
  <c r="BK174"/>
  <c r="J158"/>
  <c r="BK151"/>
  <c r="J143"/>
  <c r="BK204"/>
  <c r="J193"/>
  <c r="J188"/>
  <c r="BK182"/>
  <c r="BK175"/>
  <c r="J165"/>
  <c r="J153"/>
  <c r="BK146"/>
  <c r="J140"/>
  <c r="BK134"/>
  <c i="4" r="BK157"/>
  <c r="BK150"/>
  <c r="J143"/>
  <c r="J162"/>
  <c r="BK155"/>
  <c r="BK148"/>
  <c r="BK142"/>
  <c r="J137"/>
  <c r="BK139"/>
  <c r="J132"/>
  <c r="BK154"/>
  <c r="BK151"/>
  <c r="J142"/>
  <c r="J134"/>
  <c i="2" r="J463"/>
  <c r="BK423"/>
  <c r="J393"/>
  <c r="BK377"/>
  <c r="BK345"/>
  <c r="J340"/>
  <c r="BK312"/>
  <c r="BK304"/>
  <c r="BK297"/>
  <c r="J294"/>
  <c r="BK279"/>
  <c r="J269"/>
  <c r="BK244"/>
  <c r="BK216"/>
  <c r="J210"/>
  <c r="BK193"/>
  <c r="BK183"/>
  <c r="J172"/>
  <c r="BK488"/>
  <c r="J470"/>
  <c r="J403"/>
  <c r="J396"/>
  <c r="BK393"/>
  <c r="J377"/>
  <c r="J370"/>
  <c r="BK365"/>
  <c r="BK352"/>
  <c r="J326"/>
  <c r="J309"/>
  <c r="BK300"/>
  <c r="J277"/>
  <c r="J258"/>
  <c r="J215"/>
  <c r="J188"/>
  <c r="J168"/>
  <c r="J488"/>
  <c r="J471"/>
  <c r="J465"/>
  <c r="BK458"/>
  <c r="BK442"/>
  <c r="BK409"/>
  <c r="J386"/>
  <c r="J365"/>
  <c r="J348"/>
  <c r="BK305"/>
  <c r="J287"/>
  <c r="J264"/>
  <c r="J248"/>
  <c r="BK236"/>
  <c r="BK218"/>
  <c r="BK178"/>
  <c r="BK471"/>
  <c r="BK463"/>
  <c r="BK421"/>
  <c r="BK394"/>
  <c r="J381"/>
  <c r="BK370"/>
  <c r="J346"/>
  <c r="J342"/>
  <c r="BK314"/>
  <c r="J302"/>
  <c r="BK287"/>
  <c r="J279"/>
  <c r="BK264"/>
  <c r="BK256"/>
  <c r="BK235"/>
  <c r="J231"/>
  <c r="J175"/>
  <c r="BK153"/>
  <c i="3" r="BK201"/>
  <c r="BK185"/>
  <c r="J180"/>
  <c r="J173"/>
  <c r="BK165"/>
  <c r="J160"/>
  <c r="J152"/>
  <c r="BK135"/>
  <c r="BK205"/>
  <c r="BK199"/>
  <c r="J190"/>
  <c r="J185"/>
  <c r="BK176"/>
  <c r="J169"/>
  <c r="BK160"/>
  <c r="BK156"/>
  <c r="BK148"/>
  <c r="BK138"/>
  <c r="J203"/>
  <c r="BK190"/>
  <c r="J181"/>
  <c r="BK162"/>
  <c r="BK154"/>
  <c r="J144"/>
  <c r="J138"/>
  <c r="J202"/>
  <c r="J197"/>
  <c r="BK187"/>
  <c r="BK178"/>
  <c r="BK169"/>
  <c r="J159"/>
  <c r="J154"/>
  <c r="J149"/>
  <c r="BK142"/>
  <c i="4" r="BK162"/>
  <c r="J155"/>
  <c r="BK137"/>
  <c r="J163"/>
  <c r="J159"/>
  <c r="BK149"/>
  <c r="BK143"/>
  <c r="J140"/>
  <c r="BK158"/>
  <c r="BK153"/>
  <c r="BK146"/>
  <c r="J139"/>
  <c r="J131"/>
  <c i="2" r="J464"/>
  <c r="J446"/>
  <c r="J422"/>
  <c r="BK392"/>
  <c r="J361"/>
  <c r="BK348"/>
  <c r="BK299"/>
  <c r="BK289"/>
  <c r="BK278"/>
  <c r="BK262"/>
  <c r="BK230"/>
  <c r="BK203"/>
  <c r="BK188"/>
  <c r="J179"/>
  <c r="J162"/>
  <c r="BK479"/>
  <c r="J444"/>
  <c r="J423"/>
  <c r="BK400"/>
  <c r="J394"/>
  <c r="J378"/>
  <c r="J369"/>
  <c r="J363"/>
  <c r="J345"/>
  <c r="J321"/>
  <c r="J308"/>
  <c r="BK303"/>
  <c r="J297"/>
  <c r="BK272"/>
  <c r="BK248"/>
  <c r="BK198"/>
  <c r="BK196"/>
  <c r="J176"/>
  <c r="BK152"/>
  <c r="J479"/>
  <c r="BK470"/>
  <c r="J462"/>
  <c r="BK425"/>
  <c r="J400"/>
  <c r="J379"/>
  <c r="J368"/>
  <c r="BK361"/>
  <c r="BK310"/>
  <c r="J300"/>
  <c r="J284"/>
  <c r="BK266"/>
  <c r="J256"/>
  <c r="BK240"/>
  <c r="J216"/>
  <c r="J183"/>
  <c r="J160"/>
  <c r="BK467"/>
  <c r="BK443"/>
  <c r="J392"/>
  <c r="J372"/>
  <c r="J350"/>
  <c r="J344"/>
  <c r="BK330"/>
  <c r="J305"/>
  <c r="J290"/>
  <c r="BK280"/>
  <c r="BK257"/>
  <c r="J236"/>
  <c r="J234"/>
  <c r="BK179"/>
  <c r="BK160"/>
  <c i="3" r="J204"/>
  <c r="J196"/>
  <c r="BK184"/>
  <c r="J177"/>
  <c r="BK172"/>
  <c r="J164"/>
  <c r="J157"/>
  <c r="J148"/>
  <c r="J139"/>
  <c r="J207"/>
  <c r="BK202"/>
  <c r="J194"/>
  <c r="J189"/>
  <c r="J182"/>
  <c r="J174"/>
  <c r="BK159"/>
  <c r="BK153"/>
  <c r="BK143"/>
  <c r="J205"/>
  <c r="BK194"/>
  <c r="BK183"/>
  <c r="J161"/>
  <c r="BK157"/>
  <c r="BK149"/>
  <c r="J134"/>
  <c r="J199"/>
  <c r="J195"/>
  <c r="BK189"/>
  <c r="J183"/>
  <c r="BK177"/>
  <c r="J167"/>
  <c r="J156"/>
  <c r="BK152"/>
  <c r="J145"/>
  <c r="J135"/>
  <c i="4" r="J158"/>
  <c r="J147"/>
  <c r="J133"/>
  <c r="BK161"/>
  <c r="J152"/>
  <c r="J146"/>
  <c r="BK135"/>
  <c r="BK133"/>
  <c r="J161"/>
  <c r="J160"/>
  <c r="BK159"/>
  <c r="J157"/>
  <c r="J154"/>
  <c r="J153"/>
  <c r="J150"/>
  <c r="J149"/>
  <c r="J148"/>
  <c r="J138"/>
  <c r="BK131"/>
  <c r="BK152"/>
  <c r="J145"/>
  <c r="BK140"/>
  <c r="J135"/>
  <c i="2" r="J458"/>
  <c r="BK432"/>
  <c r="J409"/>
  <c r="BK386"/>
  <c r="J352"/>
  <c r="BK342"/>
  <c r="BK321"/>
  <c r="BK296"/>
  <c r="J280"/>
  <c r="BK269"/>
  <c r="BK246"/>
  <c r="J218"/>
  <c r="BK214"/>
  <c r="J185"/>
  <c r="BK176"/>
  <c r="BK151"/>
  <c r="J460"/>
  <c r="J442"/>
  <c r="J408"/>
  <c r="J388"/>
  <c r="BK372"/>
  <c r="BK368"/>
  <c r="J357"/>
  <c r="BK343"/>
  <c r="J330"/>
  <c r="J307"/>
  <c r="J299"/>
  <c r="BK276"/>
  <c r="J257"/>
  <c r="J214"/>
  <c r="J203"/>
  <c r="BK172"/>
  <c i="1" r="AS94"/>
  <c i="2" r="BK460"/>
  <c r="J456"/>
  <c r="BK422"/>
  <c r="BK408"/>
  <c r="J366"/>
  <c r="BK346"/>
  <c r="J336"/>
  <c r="BK326"/>
  <c r="J303"/>
  <c r="J274"/>
  <c r="BK260"/>
  <c r="J244"/>
  <c r="BK234"/>
  <c r="J206"/>
  <c r="J196"/>
  <c r="J153"/>
  <c r="BK462"/>
  <c r="BK403"/>
  <c r="BK388"/>
  <c r="J371"/>
  <c r="BK357"/>
  <c r="BK353"/>
  <c r="BK340"/>
  <c r="BK307"/>
  <c r="BK294"/>
  <c r="BK282"/>
  <c r="BK277"/>
  <c r="BK274"/>
  <c r="J260"/>
  <c r="J193"/>
  <c r="BK162"/>
  <c i="3" r="BK207"/>
  <c r="BK197"/>
  <c r="BK192"/>
  <c r="BK191"/>
  <c r="J175"/>
  <c r="J171"/>
  <c r="BK158"/>
  <c r="BK150"/>
  <c r="BK145"/>
  <c r="BK144"/>
  <c r="J200"/>
  <c r="BK193"/>
  <c r="J187"/>
  <c r="BK181"/>
  <c r="BK173"/>
  <c r="J166"/>
  <c r="BK161"/>
  <c r="J151"/>
  <c r="BK136"/>
  <c r="J201"/>
  <c r="BK188"/>
  <c r="BK180"/>
  <c r="J178"/>
  <c r="BK164"/>
  <c r="BK147"/>
  <c r="BK140"/>
  <c r="BK139"/>
  <c r="BK198"/>
  <c r="J192"/>
  <c r="J179"/>
  <c r="J172"/>
  <c r="BK166"/>
  <c r="J162"/>
  <c r="J150"/>
  <c r="J136"/>
  <c i="4" r="BK163"/>
  <c r="BK156"/>
  <c r="BK144"/>
  <c r="BK138"/>
  <c r="J156"/>
  <c r="J151"/>
  <c r="BK145"/>
  <c r="BK141"/>
  <c r="J144"/>
  <c r="BK134"/>
  <c r="BK160"/>
  <c r="BK147"/>
  <c r="J141"/>
  <c r="BK132"/>
  <c i="2" l="1" r="BK150"/>
  <c r="J150"/>
  <c r="J98"/>
  <c r="BK187"/>
  <c r="J187"/>
  <c r="J99"/>
  <c r="T187"/>
  <c r="P197"/>
  <c r="T229"/>
  <c r="T233"/>
  <c r="T255"/>
  <c r="BK271"/>
  <c r="J271"/>
  <c r="J107"/>
  <c r="BK281"/>
  <c r="J281"/>
  <c r="J108"/>
  <c r="BK301"/>
  <c r="J301"/>
  <c r="J109"/>
  <c r="R311"/>
  <c r="R347"/>
  <c r="P354"/>
  <c r="T380"/>
  <c r="R424"/>
  <c r="P466"/>
  <c r="R473"/>
  <c i="3" r="P133"/>
  <c r="R137"/>
  <c r="R141"/>
  <c r="T170"/>
  <c i="4" r="BK136"/>
  <c r="J136"/>
  <c r="J98"/>
  <c i="2" r="P150"/>
  <c r="P187"/>
  <c r="R197"/>
  <c r="R229"/>
  <c r="P233"/>
  <c r="R255"/>
  <c r="R271"/>
  <c r="P281"/>
  <c r="P301"/>
  <c r="T311"/>
  <c r="T347"/>
  <c r="R354"/>
  <c r="R380"/>
  <c r="T424"/>
  <c r="T466"/>
  <c r="P473"/>
  <c i="3" r="T133"/>
  <c r="T137"/>
  <c r="T141"/>
  <c r="BK170"/>
  <c r="J170"/>
  <c r="J101"/>
  <c r="BK208"/>
  <c r="J208"/>
  <c r="J102"/>
  <c i="4" r="T130"/>
  <c r="T136"/>
  <c i="2" r="R150"/>
  <c r="R187"/>
  <c r="BK197"/>
  <c r="J197"/>
  <c r="J101"/>
  <c r="BK229"/>
  <c r="J229"/>
  <c r="J102"/>
  <c r="BK233"/>
  <c r="J233"/>
  <c r="J103"/>
  <c r="BK255"/>
  <c r="J255"/>
  <c r="J104"/>
  <c r="T271"/>
  <c r="R281"/>
  <c r="T301"/>
  <c r="P311"/>
  <c r="BK347"/>
  <c r="J347"/>
  <c r="J111"/>
  <c r="T354"/>
  <c r="BK380"/>
  <c r="J380"/>
  <c r="J113"/>
  <c r="BK424"/>
  <c r="J424"/>
  <c r="J114"/>
  <c r="BK466"/>
  <c r="J466"/>
  <c r="J115"/>
  <c r="BK473"/>
  <c r="J473"/>
  <c r="J116"/>
  <c r="BK491"/>
  <c r="J491"/>
  <c r="J118"/>
  <c i="3" r="BK133"/>
  <c r="J133"/>
  <c r="J97"/>
  <c r="P137"/>
  <c r="P141"/>
  <c r="R170"/>
  <c i="4" r="BK130"/>
  <c r="R130"/>
  <c r="R136"/>
  <c i="2" r="T150"/>
  <c r="T149"/>
  <c r="T197"/>
  <c r="P229"/>
  <c r="R233"/>
  <c r="P255"/>
  <c r="P271"/>
  <c r="T281"/>
  <c r="R301"/>
  <c r="BK311"/>
  <c r="J311"/>
  <c r="J110"/>
  <c r="P347"/>
  <c r="BK354"/>
  <c r="J354"/>
  <c r="J112"/>
  <c r="P380"/>
  <c r="P424"/>
  <c r="R466"/>
  <c r="T473"/>
  <c i="3" r="R133"/>
  <c r="R132"/>
  <c r="BK137"/>
  <c r="J137"/>
  <c r="J98"/>
  <c r="BK141"/>
  <c r="J141"/>
  <c r="J99"/>
  <c r="P170"/>
  <c i="4" r="P130"/>
  <c r="P136"/>
  <c r="BK164"/>
  <c r="J164"/>
  <c r="J99"/>
  <c i="2" r="BK195"/>
  <c r="J195"/>
  <c r="J100"/>
  <c r="BK487"/>
  <c r="J487"/>
  <c r="J117"/>
  <c r="BK268"/>
  <c r="J268"/>
  <c r="J105"/>
  <c i="3" r="BK168"/>
  <c r="J168"/>
  <c r="J100"/>
  <c i="4" r="F91"/>
  <c r="BE131"/>
  <c r="BE132"/>
  <c r="BE135"/>
  <c r="BE137"/>
  <c r="BE147"/>
  <c r="BE148"/>
  <c r="BE155"/>
  <c r="BE156"/>
  <c r="BE162"/>
  <c r="F92"/>
  <c r="E119"/>
  <c r="J126"/>
  <c r="BE134"/>
  <c r="BE140"/>
  <c r="BE141"/>
  <c r="BE142"/>
  <c r="BE143"/>
  <c r="BE144"/>
  <c r="BE145"/>
  <c r="BE154"/>
  <c r="BE157"/>
  <c r="BE161"/>
  <c r="BE163"/>
  <c r="J89"/>
  <c r="BE138"/>
  <c r="BE146"/>
  <c r="BE150"/>
  <c r="BE153"/>
  <c r="BE158"/>
  <c r="BE159"/>
  <c r="J91"/>
  <c r="BE133"/>
  <c r="BE139"/>
  <c r="BE149"/>
  <c r="BE151"/>
  <c r="BE152"/>
  <c r="BE160"/>
  <c i="3" r="E85"/>
  <c r="J129"/>
  <c r="BE143"/>
  <c r="BE147"/>
  <c r="BE150"/>
  <c r="BE154"/>
  <c r="BE156"/>
  <c r="BE159"/>
  <c r="BE162"/>
  <c r="BE163"/>
  <c r="BE173"/>
  <c r="BE179"/>
  <c r="BE183"/>
  <c r="BE186"/>
  <c r="BE191"/>
  <c r="BE192"/>
  <c r="BE193"/>
  <c r="BE195"/>
  <c r="BE196"/>
  <c r="BE197"/>
  <c r="BE199"/>
  <c r="BE200"/>
  <c r="J91"/>
  <c r="F128"/>
  <c r="BE135"/>
  <c r="BE138"/>
  <c r="BE145"/>
  <c r="BE160"/>
  <c r="BE167"/>
  <c r="BE169"/>
  <c r="BE171"/>
  <c r="BE172"/>
  <c r="BE175"/>
  <c r="BE176"/>
  <c r="BE185"/>
  <c r="BE187"/>
  <c r="BE189"/>
  <c r="BE190"/>
  <c r="BE203"/>
  <c r="BE206"/>
  <c r="BE207"/>
  <c i="2" r="BK270"/>
  <c i="3" r="F129"/>
  <c r="BE134"/>
  <c r="BE140"/>
  <c r="BE144"/>
  <c r="BE146"/>
  <c r="BE149"/>
  <c r="BE151"/>
  <c r="BE157"/>
  <c r="BE164"/>
  <c r="BE174"/>
  <c r="BE182"/>
  <c r="BE184"/>
  <c r="BE188"/>
  <c r="BE194"/>
  <c r="BE201"/>
  <c r="BE204"/>
  <c r="J89"/>
  <c r="BE136"/>
  <c r="BE139"/>
  <c r="BE142"/>
  <c r="BE148"/>
  <c r="BE152"/>
  <c r="BE153"/>
  <c r="BE155"/>
  <c r="BE158"/>
  <c r="BE161"/>
  <c r="BE165"/>
  <c r="BE166"/>
  <c r="BE177"/>
  <c r="BE178"/>
  <c r="BE180"/>
  <c r="BE181"/>
  <c r="BE198"/>
  <c r="BE202"/>
  <c r="BE205"/>
  <c i="2" r="F92"/>
  <c r="BE175"/>
  <c r="BE185"/>
  <c r="BE193"/>
  <c r="BE198"/>
  <c r="BE203"/>
  <c r="BE206"/>
  <c r="BE212"/>
  <c r="BE215"/>
  <c r="BE287"/>
  <c r="BE296"/>
  <c r="BE321"/>
  <c r="BE344"/>
  <c r="BE350"/>
  <c r="BE368"/>
  <c r="BE377"/>
  <c r="BE378"/>
  <c r="BE408"/>
  <c r="BE409"/>
  <c r="BE411"/>
  <c r="BE422"/>
  <c r="BE456"/>
  <c r="BE460"/>
  <c r="BE474"/>
  <c r="BE479"/>
  <c r="J89"/>
  <c r="BE151"/>
  <c r="BE160"/>
  <c r="BE162"/>
  <c r="BE168"/>
  <c r="BE172"/>
  <c r="BE178"/>
  <c r="BE188"/>
  <c r="BE196"/>
  <c r="BE210"/>
  <c r="BE214"/>
  <c r="BE257"/>
  <c r="BE272"/>
  <c r="BE279"/>
  <c r="BE280"/>
  <c r="BE289"/>
  <c r="BE294"/>
  <c r="BE297"/>
  <c r="BE299"/>
  <c r="BE300"/>
  <c r="BE302"/>
  <c r="BE307"/>
  <c r="BE308"/>
  <c r="BE330"/>
  <c r="BE332"/>
  <c r="BE342"/>
  <c r="BE352"/>
  <c r="BE369"/>
  <c r="BE371"/>
  <c r="BE379"/>
  <c r="BE392"/>
  <c r="BE432"/>
  <c r="BE444"/>
  <c r="BE467"/>
  <c r="E138"/>
  <c r="BE152"/>
  <c r="BE153"/>
  <c r="BE176"/>
  <c r="BE179"/>
  <c r="BE183"/>
  <c r="BE216"/>
  <c r="BE230"/>
  <c r="BE231"/>
  <c r="BE234"/>
  <c r="BE240"/>
  <c r="BE244"/>
  <c r="BE258"/>
  <c r="BE260"/>
  <c r="BE262"/>
  <c r="BE266"/>
  <c r="BE269"/>
  <c r="BE277"/>
  <c r="BE278"/>
  <c r="BE290"/>
  <c r="BE303"/>
  <c r="BE304"/>
  <c r="BE309"/>
  <c r="BE310"/>
  <c r="BE312"/>
  <c r="BE314"/>
  <c r="BE336"/>
  <c r="BE340"/>
  <c r="BE343"/>
  <c r="BE345"/>
  <c r="BE346"/>
  <c r="BE348"/>
  <c r="BE361"/>
  <c r="BE386"/>
  <c r="BE388"/>
  <c r="BE421"/>
  <c r="BE423"/>
  <c r="BE425"/>
  <c r="BE446"/>
  <c r="BE458"/>
  <c r="BE462"/>
  <c r="BE463"/>
  <c r="BE464"/>
  <c r="BE470"/>
  <c r="BE471"/>
  <c r="BE218"/>
  <c r="BE235"/>
  <c r="BE236"/>
  <c r="BE246"/>
  <c r="BE248"/>
  <c r="BE256"/>
  <c r="BE264"/>
  <c r="BE274"/>
  <c r="BE276"/>
  <c r="BE282"/>
  <c r="BE284"/>
  <c r="BE305"/>
  <c r="BE326"/>
  <c r="BE353"/>
  <c r="BE355"/>
  <c r="BE357"/>
  <c r="BE363"/>
  <c r="BE365"/>
  <c r="BE366"/>
  <c r="BE370"/>
  <c r="BE372"/>
  <c r="BE381"/>
  <c r="BE393"/>
  <c r="BE394"/>
  <c r="BE396"/>
  <c r="BE400"/>
  <c r="BE402"/>
  <c r="BE403"/>
  <c r="BE442"/>
  <c r="BE443"/>
  <c r="BE465"/>
  <c r="BE488"/>
  <c r="F38"/>
  <c i="1" r="BC95"/>
  <c i="3" r="F38"/>
  <c i="1" r="BC96"/>
  <c i="4" r="F37"/>
  <c i="1" r="BB97"/>
  <c i="2" r="F39"/>
  <c i="1" r="BD95"/>
  <c i="2" r="J36"/>
  <c i="1" r="AW95"/>
  <c i="3" r="J36"/>
  <c i="1" r="AW96"/>
  <c i="3" r="F39"/>
  <c i="1" r="BD96"/>
  <c i="2" r="F37"/>
  <c i="1" r="BB95"/>
  <c i="4" r="F36"/>
  <c i="1" r="BA97"/>
  <c i="4" r="J36"/>
  <c i="1" r="AW97"/>
  <c i="4" r="F38"/>
  <c i="1" r="BC97"/>
  <c i="3" r="F36"/>
  <c i="1" r="BA96"/>
  <c i="2" r="F36"/>
  <c i="1" r="BA95"/>
  <c i="4" r="F39"/>
  <c i="1" r="BD97"/>
  <c i="3" r="F37"/>
  <c i="1" r="BB96"/>
  <c i="4" l="1" r="P129"/>
  <c i="1" r="AU97"/>
  <c i="2" r="P270"/>
  <c i="4" r="R129"/>
  <c i="3" r="T132"/>
  <c i="2" r="P149"/>
  <c r="P148"/>
  <c i="1" r="AU95"/>
  <c i="3" r="P132"/>
  <c i="1" r="AU96"/>
  <c i="4" r="BK129"/>
  <c r="J129"/>
  <c r="J96"/>
  <c r="J30"/>
  <c i="2" r="T270"/>
  <c r="R149"/>
  <c i="4" r="T129"/>
  <c i="2" r="T148"/>
  <c r="R270"/>
  <c i="3" r="BK132"/>
  <c r="J132"/>
  <c r="J96"/>
  <c r="J30"/>
  <c i="4" r="J130"/>
  <c r="J97"/>
  <c i="2" r="BK149"/>
  <c r="J149"/>
  <c r="J97"/>
  <c r="J270"/>
  <c r="J106"/>
  <c i="4" r="J108"/>
  <c r="J102"/>
  <c r="J110"/>
  <c i="3" r="J111"/>
  <c r="BE111"/>
  <c r="F35"/>
  <c i="1" r="AZ96"/>
  <c r="BD94"/>
  <c r="W36"/>
  <c r="BB94"/>
  <c r="W34"/>
  <c r="BC94"/>
  <c r="W35"/>
  <c r="BA94"/>
  <c r="W33"/>
  <c i="2" l="1" r="R148"/>
  <c i="4" r="J31"/>
  <c r="BE108"/>
  <c i="2" r="BK148"/>
  <c r="J148"/>
  <c r="J96"/>
  <c r="J30"/>
  <c i="1" r="AU94"/>
  <c i="4" r="J32"/>
  <c i="1" r="AG97"/>
  <c i="4" r="F35"/>
  <c i="1" r="AZ97"/>
  <c i="3" r="J105"/>
  <c r="J113"/>
  <c r="J35"/>
  <c i="1" r="AV96"/>
  <c r="AT96"/>
  <c i="2" r="J127"/>
  <c r="J121"/>
  <c r="J129"/>
  <c i="1" r="AX94"/>
  <c r="AY94"/>
  <c r="AW94"/>
  <c r="AK33"/>
  <c i="4" r="J35"/>
  <c i="1" r="AV97"/>
  <c r="AT97"/>
  <c i="3" l="1" r="J31"/>
  <c i="2" r="BE127"/>
  <c r="J31"/>
  <c i="4" r="J41"/>
  <c i="1" r="AN97"/>
  <c i="3" r="J32"/>
  <c i="1" r="AG96"/>
  <c r="AN96"/>
  <c i="2" r="J35"/>
  <c i="1" r="AV95"/>
  <c r="AT95"/>
  <c i="2" r="J32"/>
  <c i="1" r="AG95"/>
  <c i="3" l="1" r="J41"/>
  <c i="2" r="J41"/>
  <c i="1" r="AN95"/>
  <c r="AG94"/>
  <c r="AG100"/>
  <c r="AV100"/>
  <c r="BY100"/>
  <c i="2" r="F35"/>
  <c i="1" r="AZ95"/>
  <c r="AZ94"/>
  <c r="AV94"/>
  <c r="AT94"/>
  <c r="AN94"/>
  <c l="1" r="CD100"/>
  <c r="AK26"/>
  <c r="AG102"/>
  <c r="CD102"/>
  <c r="AN100"/>
  <c r="AG101"/>
  <c r="AV101"/>
  <c r="BY101"/>
  <c r="AG103"/>
  <c r="CD103"/>
  <c l="1" r="CD101"/>
  <c r="AG99"/>
  <c r="AK27"/>
  <c r="AK29"/>
  <c r="AN101"/>
  <c r="AV103"/>
  <c r="BY103"/>
  <c r="AV102"/>
  <c r="BY102"/>
  <c r="W32"/>
  <c l="1" r="AK32"/>
  <c r="AG105"/>
  <c r="AN103"/>
  <c r="AN102"/>
  <c l="1" r="AK38"/>
  <c r="AN99"/>
  <c r="AN10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<sst xmlns="http://schemas.openxmlformats.org/spreadsheetml/2006/main">
  <si>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</si>
  <si>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</si>
  <si>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</si>
  <si>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</si>
  <si>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</si>
  <si>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{c3dbaabb-32b8-44ae-b3d0-0bd08d3395c1}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</si>
  <si>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</si>
  <si>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</si>
  <si>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</si>
  <si>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</si>
  <si>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</si>
  <si>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</si>
  <si>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</si>
  <si>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</si>
  <si>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ZN2022_060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</si>
  <si>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</si>
  <si>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</si>
  <si>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smuteční síně ve Varnsdorfu - úprava toalet</t>
  </si>
  <si>
    <t>KSO:</t>
  </si>
  <si>
    <t>CC-CZ:</t>
  </si>
  <si>
    <t>Místo:</t>
  </si>
  <si>
    <t>Varnsdorf</t>
  </si>
  <si>
    <t>Datum:</t>
  </si>
  <si>
    <t>5. 11. 2022</t>
  </si>
  <si>
    <t>Zadavatel:</t>
  </si>
  <si>
    <t>IČ:</t>
  </si>
  <si>
    <t>Město Varnsdorf</t>
  </si>
  <si>
    <t>DIČ:</t>
  </si>
  <si>
    <t>Uchazeč:</t>
  </si>
  <si>
    <t>Vyplň údaj</t>
  </si>
  <si>
    <t>Projektant:</t>
  </si>
  <si>
    <t>Ing. Václav Jára, ForWood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</si>
  <si>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</si>
  <si>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</si>
  <si>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</si>
  <si>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</si>
  <si>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</si>
  <si>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</si>
  <si>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</si>
  <si>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</si>
  <si>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</si>
  <si>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</si>
  <si>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</si>
  <si>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</si>
  <si>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</si>
  <si>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</si>
  <si>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</si>
  <si>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</si>
  <si>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</si>
  <si>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</si>
  <si>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</si>
  <si>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</si>
  <si>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</si>
  <si>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</si>
  <si>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</si>
  <si>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</si>
  <si>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</si>
  <si>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</si>
  <si>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</si>
  <si>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</si>
  <si>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</si>
  <si>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</si>
  <si>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</si>
  <si>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</si>
  <si>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</si>
  <si>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</si>
  <si>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</si>
  <si>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</si>
  <si>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</si>
  <si>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</si>
  <si>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</si>
  <si>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</si>
  <si>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</si>
  <si>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</si>
  <si>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</si>
  <si>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</si>
  <si>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</si>
  <si>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</si>
  <si>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</si>
  <si>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</si>
  <si>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</si>
  <si>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</si>
  <si>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</si>
  <si>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701</t>
  </si>
  <si>
    <t>Stavební úpravy</t>
  </si>
  <si>
    <t>STA</t>
  </si>
  <si>
    <t>1</t>
  </si>
  <si>
    <t>{c9019d90-cc38-44f9-86dd-d92269e34659}</t>
  </si>
  <si>
    <t>2</t>
  </si>
  <si>
    <t>SO 701_01</t>
  </si>
  <si>
    <t>Elektro rozvody</t>
  </si>
  <si>
    <t>{c486c640-1f21-48db-918d-895f5e6056c8}</t>
  </si>
  <si>
    <t>SO 701_02</t>
  </si>
  <si>
    <t>ÚT + VZT</t>
  </si>
  <si>
    <t>{52e6d599-aaa9-4831-a970-64a19ca039be}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</si>
  <si>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</si>
  <si>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</si>
  <si>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</si>
  <si>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</si>
  <si>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</si>
  <si>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</si>
  <si>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</si>
  <si>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</si>
  <si>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</si>
  <si>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</si>
  <si>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</si>
  <si>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701 - Stavební úpravy</t>
  </si>
  <si>
    <t>Bc. Zuzana Kosáková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</si>
  <si>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</si>
  <si>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</si>
  <si>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</si>
  <si>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</si>
  <si>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</si>
  <si>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</si>
  <si>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</si>
  <si>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</si>
  <si>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</si>
  <si>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</si>
  <si>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</si>
  <si>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</si>
  <si>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</si>
  <si>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</si>
  <si>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</si>
  <si>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</si>
  <si>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</si>
  <si>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</si>
  <si>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</si>
  <si>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</si>
  <si>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</si>
  <si>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</si>
  <si>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</si>
  <si>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</si>
  <si>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</si>
  <si>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</si>
  <si>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</si>
  <si>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</si>
  <si>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</si>
  <si>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</si>
  <si>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</si>
  <si>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</si>
  <si>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</si>
  <si>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</si>
  <si>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</si>
  <si>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</si>
  <si>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</si>
  <si>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</si>
  <si>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</si>
  <si>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</si>
  <si>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</si>
  <si>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</si>
  <si>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</si>
  <si>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</si>
  <si>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</si>
  <si>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</si>
  <si>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</si>
  <si>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</si>
  <si>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</si>
  <si>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</si>
  <si>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</si>
  <si>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</si>
  <si>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</si>
  <si>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</si>
  <si>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</si>
  <si>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113106051</t>
  </si>
  <si>
    <t>Rozebrání dlažeb při překopech vozovek z velkých kostek s ložem z kameniva ručně</t>
  </si>
  <si>
    <t>m2</t>
  </si>
  <si>
    <t>CS ÚRS 2022 02</t>
  </si>
  <si>
    <t>4</t>
  </si>
  <si>
    <t>809289142</t>
  </si>
  <si>
    <t>113107012</t>
  </si>
  <si>
    <t>Odstranění podkladu z kameniva těženého tl přes 100 do 200 mm při překopech ručně</t>
  </si>
  <si>
    <t>769614004</t>
  </si>
  <si>
    <t>3</t>
  </si>
  <si>
    <t>139751101</t>
  </si>
  <si>
    <t>Vykopávky v uzavřených prostorech v hornině třídy těžitelnosti I skupiny 1 až 3 ručně</t>
  </si>
  <si>
    <t>m3</t>
  </si>
  <si>
    <t>CS ÚRS 2021 02</t>
  </si>
  <si>
    <t>784155629</t>
  </si>
  <si>
    <t>VV</t>
  </si>
  <si>
    <t xml:space="preserve">5,0*(0,305-0,2)     "1.05</t>
  </si>
  <si>
    <t xml:space="preserve">9,37*(0,305-0,2)     "1.06</t>
  </si>
  <si>
    <t xml:space="preserve">5,48*(0,305-0,2)     "1.07</t>
  </si>
  <si>
    <t xml:space="preserve">8,58*(0,305-0,2)     "1.08</t>
  </si>
  <si>
    <t xml:space="preserve">5*0,35   "kanalizace - přepojení</t>
  </si>
  <si>
    <t>Součet</t>
  </si>
  <si>
    <t>162211311</t>
  </si>
  <si>
    <t>Vodorovné přemístění výkopku z horniny třídy těžitelnosti I skupiny 1 až 3 stavebním kolečkem do 10 m</t>
  </si>
  <si>
    <t>-1604124052</t>
  </si>
  <si>
    <t>4,735</t>
  </si>
  <si>
    <t>5</t>
  </si>
  <si>
    <t>162211319</t>
  </si>
  <si>
    <t>Příplatek k vodorovnému přemístění výkopku z horniny třídy těžitelnosti I skupiny 1 až 3 stavebním kolečkem ZKD 10 m</t>
  </si>
  <si>
    <t>360248230</t>
  </si>
  <si>
    <t>do 50m</t>
  </si>
  <si>
    <t xml:space="preserve">-3,0*0,6*0,5   "obsyp potrubí</t>
  </si>
  <si>
    <t>3,835*4 'Přepočtené koeficientem množství</t>
  </si>
  <si>
    <t>6</t>
  </si>
  <si>
    <t>162751117</t>
  </si>
  <si>
    <t>Vodorovné přemístění přes 9 000 do 10000 m výkopku/sypaniny z horniny třídy těžitelnosti I skupiny 1 až 3</t>
  </si>
  <si>
    <t>2028255487</t>
  </si>
  <si>
    <t>7</t>
  </si>
  <si>
    <t>162751119</t>
  </si>
  <si>
    <t>Příplatek k vodorovnému přemístění výkopku/sypaniny z horniny třídy těžitelnosti I skupiny 1 až 3 ZKD 1000 m přes 10000 m</t>
  </si>
  <si>
    <t>462965779</t>
  </si>
  <si>
    <t xml:space="preserve">3,835   "do 15-ti km</t>
  </si>
  <si>
    <t>3,835*5 'Přepočtené koeficientem množství</t>
  </si>
  <si>
    <t>8</t>
  </si>
  <si>
    <t>167111101</t>
  </si>
  <si>
    <t>Nakládání výkopku z hornin třídy těžitelnosti I skupiny 1 až 3 ručně</t>
  </si>
  <si>
    <t>191010637</t>
  </si>
  <si>
    <t>9</t>
  </si>
  <si>
    <t>171201231</t>
  </si>
  <si>
    <t>Poplatek za uložení zeminy a kamení na recyklační skládce (skládkovné) kód odpadu 17 05 04</t>
  </si>
  <si>
    <t>t</t>
  </si>
  <si>
    <t>1332354549</t>
  </si>
  <si>
    <t>3,835*1,95</t>
  </si>
  <si>
    <t>10</t>
  </si>
  <si>
    <t>171251201</t>
  </si>
  <si>
    <t>Uložení sypaniny na skládky nebo meziskládky</t>
  </si>
  <si>
    <t>-1396979655</t>
  </si>
  <si>
    <t>11</t>
  </si>
  <si>
    <t>174112102</t>
  </si>
  <si>
    <t>Zásyp v uzavřených prostorech do 30 m3 sypaninou se zhutněním při překopech inženýrských sítí ručně</t>
  </si>
  <si>
    <t>1959746999</t>
  </si>
  <si>
    <t>12</t>
  </si>
  <si>
    <t>175111101</t>
  </si>
  <si>
    <t>Obsypání potrubí ručně sypaninou bez prohození, uloženou do 3 m</t>
  </si>
  <si>
    <t>-172208693</t>
  </si>
  <si>
    <t>3,0*0,6*0,5</t>
  </si>
  <si>
    <t>13</t>
  </si>
  <si>
    <t>M</t>
  </si>
  <si>
    <t>58331200</t>
  </si>
  <si>
    <t>štěrkopísek netříděný zásypový</t>
  </si>
  <si>
    <t>559398029</t>
  </si>
  <si>
    <t>0,9*2,1 'Přepočtené koeficientem množství</t>
  </si>
  <si>
    <t>Svislé a kompletní konstrukce</t>
  </si>
  <si>
    <t>14</t>
  </si>
  <si>
    <t>319202114</t>
  </si>
  <si>
    <t>Dodatečná izolace zdiva tl přes 450 do 600 mm nízkotlakou injektáží silikonovou mikroemulzí</t>
  </si>
  <si>
    <t>m</t>
  </si>
  <si>
    <t>-886312867</t>
  </si>
  <si>
    <t>5,806</t>
  </si>
  <si>
    <t>2,587+2,05</t>
  </si>
  <si>
    <t>6,606</t>
  </si>
  <si>
    <t>340271045</t>
  </si>
  <si>
    <t>Zazdívka otvorů v příčkách nebo stěnách pl přes 1 do 4 m2 tvárnicemi pórobetonovými tl 150 mm</t>
  </si>
  <si>
    <t>-861015937</t>
  </si>
  <si>
    <t>0,95*2,565*2</t>
  </si>
  <si>
    <t>Komunikace pozemní</t>
  </si>
  <si>
    <t>16</t>
  </si>
  <si>
    <t>572370111</t>
  </si>
  <si>
    <t>Vyspravení krytu komunikací po překopech pl do 15 m2 dlažbou velkou do lože z kameniva</t>
  </si>
  <si>
    <t>-1007495550</t>
  </si>
  <si>
    <t>Úpravy povrchů, podlahy a osazování výplní</t>
  </si>
  <si>
    <t>17</t>
  </si>
  <si>
    <t>612321131</t>
  </si>
  <si>
    <t>Potažení vnitřních stěn vápenocementovým štukem tloušťky do 3 mm</t>
  </si>
  <si>
    <t>264844358</t>
  </si>
  <si>
    <t>SDK příčka v mč. 1.01</t>
  </si>
  <si>
    <t>(1,25+4,56)*2,8</t>
  </si>
  <si>
    <t>-(0,8*1,97*2+0,9*1,97)</t>
  </si>
  <si>
    <t>18</t>
  </si>
  <si>
    <t>612325225</t>
  </si>
  <si>
    <t>Vápenocementová štuková omítka malých ploch přes 1 do 4 m2 na stěnách</t>
  </si>
  <si>
    <t>kus</t>
  </si>
  <si>
    <t>-607046752</t>
  </si>
  <si>
    <t>zazdívka stáv. dveří z obou stran</t>
  </si>
  <si>
    <t>2*2</t>
  </si>
  <si>
    <t>19</t>
  </si>
  <si>
    <t>612325422</t>
  </si>
  <si>
    <t>Oprava vnitřní vápenocementové štukové omítky stěn v rozsahu plochy přes 10 do 30 %</t>
  </si>
  <si>
    <t>-821521167</t>
  </si>
  <si>
    <t>-0,9*2,1</t>
  </si>
  <si>
    <t>20</t>
  </si>
  <si>
    <t>631311114</t>
  </si>
  <si>
    <t>Mazanina tl přes 50 do 80 mm z betonu prostého bez zvýšených nároků na prostředí tř. C 16/20</t>
  </si>
  <si>
    <t>-825358185</t>
  </si>
  <si>
    <t>28,44*0,08</t>
  </si>
  <si>
    <t>631311134</t>
  </si>
  <si>
    <t>Mazanina tl přes 120 do 240 mm z betonu prostého bez zvýšených nároků na prostředí tř. C 16/20</t>
  </si>
  <si>
    <t>1396079973</t>
  </si>
  <si>
    <t xml:space="preserve">31,78*0,15   "měřeno digitálně</t>
  </si>
  <si>
    <t>22</t>
  </si>
  <si>
    <t>631319175</t>
  </si>
  <si>
    <t>Příplatek k mazanině tl přes 120 do 240 mm za stržení povrchu spodní vrstvy před vložením výztuže</t>
  </si>
  <si>
    <t>-677085327</t>
  </si>
  <si>
    <t>23</t>
  </si>
  <si>
    <t>631319195</t>
  </si>
  <si>
    <t>Příplatek k mazanině tl přes 50 do 80 mm za plochu do 5 m2</t>
  </si>
  <si>
    <t>-1252309634</t>
  </si>
  <si>
    <t>24</t>
  </si>
  <si>
    <t>631362021</t>
  </si>
  <si>
    <t>Výztuž mazanin svařovanými sítěmi Kari</t>
  </si>
  <si>
    <t>-318191900</t>
  </si>
  <si>
    <t xml:space="preserve">31,78/6*1,25*26,64/1000   "měřeno digitálně kari 6/100/100</t>
  </si>
  <si>
    <t>25</t>
  </si>
  <si>
    <t>634112123</t>
  </si>
  <si>
    <t>Obvodová dilatace podlahovým páskem z pěnového PE s fólií mezi stěnou a mazaninou nebo potěrem v 80 mm</t>
  </si>
  <si>
    <t>1674364295</t>
  </si>
  <si>
    <t xml:space="preserve">(1,25+4,56)*2    "1.01</t>
  </si>
  <si>
    <t xml:space="preserve">(2,56+1,91)*2   "1.02</t>
  </si>
  <si>
    <t xml:space="preserve">(1,295+1,305)*2   "1.03</t>
  </si>
  <si>
    <t xml:space="preserve">(1,295+1,275)*2    "1.04</t>
  </si>
  <si>
    <t xml:space="preserve">(2,01+1,87)*2   "1.05</t>
  </si>
  <si>
    <t xml:space="preserve">(1,295+1,475)*2    "1.06</t>
  </si>
  <si>
    <t xml:space="preserve">(1,295+1,925)*2   "1.07</t>
  </si>
  <si>
    <t xml:space="preserve">(1,49+1,925)*2   "1.08</t>
  </si>
  <si>
    <t xml:space="preserve">(1,705+1,98)*2    "1.09</t>
  </si>
  <si>
    <t>Trubní vedení</t>
  </si>
  <si>
    <t>26</t>
  </si>
  <si>
    <t>871350310</t>
  </si>
  <si>
    <t>Montáž kanalizačního potrubí hladkého plnostěnného SN 10 z polypropylenu DN 200</t>
  </si>
  <si>
    <t>1928027249</t>
  </si>
  <si>
    <t>27</t>
  </si>
  <si>
    <t>28617004</t>
  </si>
  <si>
    <t>trubka kanalizační PP plnostěnná třívrstvá DN 200x1000mm SN10</t>
  </si>
  <si>
    <t>-575245380</t>
  </si>
  <si>
    <t>2*1,15 'Přepočtené koeficientem množství</t>
  </si>
  <si>
    <t>Ostatní konstrukce a práce, bourání</t>
  </si>
  <si>
    <t>28</t>
  </si>
  <si>
    <t>949101111</t>
  </si>
  <si>
    <t>Lešení pomocné pro objekty pozemních staveb s lešeňovou podlahou v do 1,9 m zatížení do 150 kg/m2</t>
  </si>
  <si>
    <t>-2043682192</t>
  </si>
  <si>
    <t>29</t>
  </si>
  <si>
    <t>952901111</t>
  </si>
  <si>
    <t>Vyčištění budov bytové a občanské výstavby při výšce podlaží do 4 m</t>
  </si>
  <si>
    <t>106746854</t>
  </si>
  <si>
    <t>30</t>
  </si>
  <si>
    <t>962031132</t>
  </si>
  <si>
    <t>Bourání příček z cihel pálených na MVC tl do 100 mm</t>
  </si>
  <si>
    <t>90589043</t>
  </si>
  <si>
    <t>(4,68+3,325*2+1,2*2)*3,34-(0,9*2,085+0,7*2,09*3+1,12*2,23)</t>
  </si>
  <si>
    <t>(4,808+1,82+1,335)*3,1-(0,7*2,08*3)</t>
  </si>
  <si>
    <t>31</t>
  </si>
  <si>
    <t>963042819.R1</t>
  </si>
  <si>
    <t>Bourání schodišťových stupňů betonových zhotovených na místě</t>
  </si>
  <si>
    <t>801157641</t>
  </si>
  <si>
    <t>1,42*0,435</t>
  </si>
  <si>
    <t xml:space="preserve">1,1   "měřeno digitálně</t>
  </si>
  <si>
    <t>32</t>
  </si>
  <si>
    <t>965043441</t>
  </si>
  <si>
    <t>Bourání podkladů pod dlažby betonových s potěrem nebo teracem tl do 150 mm pl přes 4 m2</t>
  </si>
  <si>
    <t>748716343</t>
  </si>
  <si>
    <t>33</t>
  </si>
  <si>
    <t>968062354</t>
  </si>
  <si>
    <t>Vybourání dřevěných rámů oken dvojitých včetně křídel pl do 1 m2</t>
  </si>
  <si>
    <t>652287670</t>
  </si>
  <si>
    <t>0,96*0,855*5</t>
  </si>
  <si>
    <t>34</t>
  </si>
  <si>
    <t>968072455</t>
  </si>
  <si>
    <t>Vybourání kovových dveřních zárubní pl do 2 m2</t>
  </si>
  <si>
    <t>-422970648</t>
  </si>
  <si>
    <t>0,9*2,085</t>
  </si>
  <si>
    <t>0,7*2,09*3</t>
  </si>
  <si>
    <t>1,12*2,23</t>
  </si>
  <si>
    <t>0,7*2,09</t>
  </si>
  <si>
    <t>0,7*2,08*2</t>
  </si>
  <si>
    <t>997</t>
  </si>
  <si>
    <t>Přesun sutě</t>
  </si>
  <si>
    <t>35</t>
  </si>
  <si>
    <t>997013211</t>
  </si>
  <si>
    <t>Vnitrostaveništní doprava suti a vybouraných hmot pro budovy v do 6 m ručně</t>
  </si>
  <si>
    <t>1261765961</t>
  </si>
  <si>
    <t>36</t>
  </si>
  <si>
    <t>997013501</t>
  </si>
  <si>
    <t>Odvoz suti a vybouraných hmot na skládku nebo meziskládku do 1 km se složením</t>
  </si>
  <si>
    <t>-2077339444</t>
  </si>
  <si>
    <t>37</t>
  </si>
  <si>
    <t>997013509</t>
  </si>
  <si>
    <t>Příplatek k odvozu suti a vybouraných hmot na skládku ZKD 1 km přes 1 km</t>
  </si>
  <si>
    <t>154571703</t>
  </si>
  <si>
    <t>29,775*14 'Přepočtené koeficientem množství</t>
  </si>
  <si>
    <t>38</t>
  </si>
  <si>
    <t>997013861</t>
  </si>
  <si>
    <t>Poplatek za uložení stavebního odpadu na recyklační skládce (skládkovné) z prostého betonu kód odpadu 17 01 01</t>
  </si>
  <si>
    <t>1735236439</t>
  </si>
  <si>
    <t>29,775*0,5 'Přepočtené koeficientem množství</t>
  </si>
  <si>
    <t>39</t>
  </si>
  <si>
    <t>997013863</t>
  </si>
  <si>
    <t>Poplatek za uložení stavebního odpadu na recyklační skládce (skládkovné) cihelného kód odpadu 17 01 02</t>
  </si>
  <si>
    <t>-1990889624</t>
  </si>
  <si>
    <t>29,775*0,3 'Přepočtené koeficientem množství</t>
  </si>
  <si>
    <t>40</t>
  </si>
  <si>
    <t>997013871</t>
  </si>
  <si>
    <t xml:space="preserve">Poplatek za uložení stavebního odpadu na recyklační skládce (skládkovné) směsného stavebního a demoličního kód odpadu  17 09 04</t>
  </si>
  <si>
    <t>137185421</t>
  </si>
  <si>
    <t>29,775*0,15 'Přepočtené koeficientem množství</t>
  </si>
  <si>
    <t>41</t>
  </si>
  <si>
    <t>997013875</t>
  </si>
  <si>
    <t>Poplatek za uložení stavebního odpadu na recyklační skládce (skládkovné) asfaltového bez obsahu dehtu zatříděného do Katalogu odpadů pod kódem 17 03 02</t>
  </si>
  <si>
    <t>-161439218</t>
  </si>
  <si>
    <t>29,775*0,05 'Přepočtené koeficientem množství</t>
  </si>
  <si>
    <t>998</t>
  </si>
  <si>
    <t>Přesun hmot</t>
  </si>
  <si>
    <t>42</t>
  </si>
  <si>
    <t>998011001</t>
  </si>
  <si>
    <t>Přesun hmot pro budovy zděné v do 6 m</t>
  </si>
  <si>
    <t>-2011018271</t>
  </si>
  <si>
    <t>PSV</t>
  </si>
  <si>
    <t>Práce a dodávky PSV</t>
  </si>
  <si>
    <t>711</t>
  </si>
  <si>
    <t>Izolace proti vodě, vlhkosti a plynům</t>
  </si>
  <si>
    <t>43</t>
  </si>
  <si>
    <t>711111001</t>
  </si>
  <si>
    <t>Provedení izolace proti zemní vlhkosti vodorovné za studena nátěrem penetračním</t>
  </si>
  <si>
    <t>1273228788</t>
  </si>
  <si>
    <t xml:space="preserve">31,78   "měřeno digitálně</t>
  </si>
  <si>
    <t>44</t>
  </si>
  <si>
    <t>11163150</t>
  </si>
  <si>
    <t>lak penetrační asfaltový</t>
  </si>
  <si>
    <t>50276586</t>
  </si>
  <si>
    <t>31,78*0,00031 'Přepočtené koeficientem množství</t>
  </si>
  <si>
    <t>45</t>
  </si>
  <si>
    <t>711131811</t>
  </si>
  <si>
    <t>Odstranění izolace proti zemní vlhkosti vodorovné</t>
  </si>
  <si>
    <t>1116342807</t>
  </si>
  <si>
    <t>46</t>
  </si>
  <si>
    <t>711141559</t>
  </si>
  <si>
    <t>Provedení izolace proti zemní vlhkosti pásy přitavením vodorovné NAIP</t>
  </si>
  <si>
    <t>2049509409</t>
  </si>
  <si>
    <t>47</t>
  </si>
  <si>
    <t>DEK.1010151880</t>
  </si>
  <si>
    <t>GLASTEK 40 SPECIAL MINERAL (role/7,5m2)</t>
  </si>
  <si>
    <t>1799467482</t>
  </si>
  <si>
    <t>48</t>
  </si>
  <si>
    <t>998711101</t>
  </si>
  <si>
    <t>Přesun hmot tonážní pro izolace proti vodě, vlhkosti a plynům v objektech v do 6 m</t>
  </si>
  <si>
    <t>-911529108</t>
  </si>
  <si>
    <t>49</t>
  </si>
  <si>
    <t>998711181</t>
  </si>
  <si>
    <t>Příplatek k přesunu hmot tonážní 711 prováděný bez použití mechanizace</t>
  </si>
  <si>
    <t>-755375625</t>
  </si>
  <si>
    <t>713</t>
  </si>
  <si>
    <t>Izolace tepelné</t>
  </si>
  <si>
    <t>50</t>
  </si>
  <si>
    <t>713111121</t>
  </si>
  <si>
    <t>Montáž izolace tepelné spodem stropů s uchycením drátem rohoží, pásů, dílců, desek</t>
  </si>
  <si>
    <t>-1690705940</t>
  </si>
  <si>
    <t>28,21*2</t>
  </si>
  <si>
    <t>51</t>
  </si>
  <si>
    <t>63152108</t>
  </si>
  <si>
    <t>pás tepelně izolační univerzální λ=0,032-0,033 tl 200mm</t>
  </si>
  <si>
    <t>-59014431</t>
  </si>
  <si>
    <t>28,21</t>
  </si>
  <si>
    <t>28,21*1,1 'Přepočtené koeficientem množství</t>
  </si>
  <si>
    <t>52</t>
  </si>
  <si>
    <t>63152099</t>
  </si>
  <si>
    <t>pás tepelně izolační univerzální λ=0,032-0,033 tl 100mm</t>
  </si>
  <si>
    <t>-267893374</t>
  </si>
  <si>
    <t>53</t>
  </si>
  <si>
    <t>713120821</t>
  </si>
  <si>
    <t>Odstranění tepelné izolace podlah volně kladené z polystyrenu suchého tl do 100 mm</t>
  </si>
  <si>
    <t>1377008764</t>
  </si>
  <si>
    <t>54</t>
  </si>
  <si>
    <t>713121111</t>
  </si>
  <si>
    <t>Montáž izolace tepelné podlah volně kladenými rohožemi, pásy, dílci, deskami 1 vrstva</t>
  </si>
  <si>
    <t>-1875539866</t>
  </si>
  <si>
    <t>5,7+4,78+1,66+1,65+3,76</t>
  </si>
  <si>
    <t>1,91+2,46+3,01+3,28</t>
  </si>
  <si>
    <t>55</t>
  </si>
  <si>
    <t>28375926</t>
  </si>
  <si>
    <t>deska EPS 200 pro konstrukce s velmi vysokým zatížením λ=0,034 tl 100mm</t>
  </si>
  <si>
    <t>-366334608</t>
  </si>
  <si>
    <t>56</t>
  </si>
  <si>
    <t>713291132</t>
  </si>
  <si>
    <t>Montáž izolace tepelné parotěsné zábrany stropů vrchem fólií</t>
  </si>
  <si>
    <t>1872068143</t>
  </si>
  <si>
    <t>57</t>
  </si>
  <si>
    <t>28329012</t>
  </si>
  <si>
    <t>fólie PE vyztužená pro parotěsnou vrstvu (reakce na oheň - třída F) 140g/m2</t>
  </si>
  <si>
    <t>72375800</t>
  </si>
  <si>
    <t>28,21*1,1655 'Přepočtené koeficientem množství</t>
  </si>
  <si>
    <t>58</t>
  </si>
  <si>
    <t>998713101</t>
  </si>
  <si>
    <t>Přesun hmot tonážní pro izolace tepelné v objektech v do 6 m</t>
  </si>
  <si>
    <t>-1114845784</t>
  </si>
  <si>
    <t>59</t>
  </si>
  <si>
    <t>998713181</t>
  </si>
  <si>
    <t>Příplatek k přesunu hmot tonážní 713 prováděný bez použití mechanizace</t>
  </si>
  <si>
    <t>-451926769</t>
  </si>
  <si>
    <t>725</t>
  </si>
  <si>
    <t>Zdravotechnika - zařizovací předměty</t>
  </si>
  <si>
    <t>60</t>
  </si>
  <si>
    <t>725110811</t>
  </si>
  <si>
    <t>Demontáž klozetů splachovací s nádrží</t>
  </si>
  <si>
    <t>soubor</t>
  </si>
  <si>
    <t>-474913764</t>
  </si>
  <si>
    <t>61</t>
  </si>
  <si>
    <t>725122813</t>
  </si>
  <si>
    <t>Demontáž pisoárových stání s nádrží a jedním záchodkem</t>
  </si>
  <si>
    <t>1340202192</t>
  </si>
  <si>
    <t>62</t>
  </si>
  <si>
    <t>725210821</t>
  </si>
  <si>
    <t>Demontáž umyvadel bez výtokových armatur</t>
  </si>
  <si>
    <t>860559997</t>
  </si>
  <si>
    <t>63</t>
  </si>
  <si>
    <t>7254108.R1</t>
  </si>
  <si>
    <t>Odoburání žlábku pod pisoáry</t>
  </si>
  <si>
    <t>-1105044555</t>
  </si>
  <si>
    <t>1,82+2,325+1,78</t>
  </si>
  <si>
    <t>64</t>
  </si>
  <si>
    <t>7258208.R1</t>
  </si>
  <si>
    <t>Demontáž veškerých stávajících rozvodů vody a kanalizace v rámci řešené dispozice</t>
  </si>
  <si>
    <t>-2020526698</t>
  </si>
  <si>
    <t>65</t>
  </si>
  <si>
    <t>725820802</t>
  </si>
  <si>
    <t>Demontáž baterie stojánkové do jednoho otvoru</t>
  </si>
  <si>
    <t>1647839030</t>
  </si>
  <si>
    <t>66</t>
  </si>
  <si>
    <t>998725101</t>
  </si>
  <si>
    <t>Přesun hmot tonážní pro zařizovací předměty v objektech v do 6 m</t>
  </si>
  <si>
    <t>1939206399</t>
  </si>
  <si>
    <t>67</t>
  </si>
  <si>
    <t>998725181</t>
  </si>
  <si>
    <t>Příplatek k přesunu hmot tonážní 725 prováděný bez použití mechanizace</t>
  </si>
  <si>
    <t>-504308386</t>
  </si>
  <si>
    <t>763</t>
  </si>
  <si>
    <t>Konstrukce suché výstavby</t>
  </si>
  <si>
    <t>68</t>
  </si>
  <si>
    <t>763111333</t>
  </si>
  <si>
    <t>SDK příčka tl 100 mm profil CW+UW 75 desky 1xH2 12,5 s izolací EI 30 Rw do 45 dB</t>
  </si>
  <si>
    <t>70546353</t>
  </si>
  <si>
    <t xml:space="preserve">1,295*3,3   "1.03/1.04</t>
  </si>
  <si>
    <t>69</t>
  </si>
  <si>
    <t>763111336</t>
  </si>
  <si>
    <t>SDK příčka tl 125 mm profil CW+UW 100 desky 1xH2 12,5 s izolací EI 30 Rw do 48 dB</t>
  </si>
  <si>
    <t>-753455883</t>
  </si>
  <si>
    <t>6,581*3,3-0,7*1,97*4</t>
  </si>
  <si>
    <t>4,558*3,3-0,8*1,97*2</t>
  </si>
  <si>
    <t>4,788*3,3-(0,9*1,97+0,7*1,97)</t>
  </si>
  <si>
    <t>2,01*3,3</t>
  </si>
  <si>
    <t>1,925*3,3</t>
  </si>
  <si>
    <t>70</t>
  </si>
  <si>
    <t>763113349</t>
  </si>
  <si>
    <t>SDK příčka instalační tl 255 - 750 mm zdvojený profil CW+UW 100 desky 2xH2 12,5 s izolací EI 60 Rw do 54 dB</t>
  </si>
  <si>
    <t>-1116220072</t>
  </si>
  <si>
    <t xml:space="preserve">1,295*3,3   "1.04/1.06</t>
  </si>
  <si>
    <t xml:space="preserve">(1,78+0,35)*3,3   "1.02/1.05</t>
  </si>
  <si>
    <t xml:space="preserve">(1,71+0,35)*3,3   "1.02/1.01</t>
  </si>
  <si>
    <t>71</t>
  </si>
  <si>
    <t>763121590</t>
  </si>
  <si>
    <t>SDK stěna předsazená pro osazení závěsného WC tl 150 - 250 mm profil CW+UW 50 desky 2xH2 12,5 bez TI</t>
  </si>
  <si>
    <t>-662078213</t>
  </si>
  <si>
    <t xml:space="preserve">1,295*3,3   "1.03</t>
  </si>
  <si>
    <t xml:space="preserve">1,295*3,3   "1.07</t>
  </si>
  <si>
    <t>72</t>
  </si>
  <si>
    <t>763131411</t>
  </si>
  <si>
    <t>SDK podhled desky 1xA 12,5 bez izolace dvouvrstvá spodní kce profil CD+UD</t>
  </si>
  <si>
    <t>2054273694</t>
  </si>
  <si>
    <t>5,7</t>
  </si>
  <si>
    <t>73</t>
  </si>
  <si>
    <t>763131451</t>
  </si>
  <si>
    <t>SDK podhled deska 1xH2 12,5 bez izolace dvouvrstvá spodní kce profil CD+UD</t>
  </si>
  <si>
    <t>2105793445</t>
  </si>
  <si>
    <t>4,78+1,66+1,65+3,76</t>
  </si>
  <si>
    <t>74</t>
  </si>
  <si>
    <t>763131714</t>
  </si>
  <si>
    <t>SDK podhled základní penetrační nátěr</t>
  </si>
  <si>
    <t>1493615659</t>
  </si>
  <si>
    <t>22,51</t>
  </si>
  <si>
    <t>75</t>
  </si>
  <si>
    <t>763131761</t>
  </si>
  <si>
    <t>Příplatek k SDK podhledu za plochu do 3 m2 jednotlivě</t>
  </si>
  <si>
    <t>833185736</t>
  </si>
  <si>
    <t>1,66+1,65+3,76+1,91+2,46+3,01+3,28</t>
  </si>
  <si>
    <t>76</t>
  </si>
  <si>
    <t>763131765</t>
  </si>
  <si>
    <t>Příplatek k SDK podhledu za výšku zavěšení přes 0,5 do 1,0 m</t>
  </si>
  <si>
    <t>-147206681</t>
  </si>
  <si>
    <t>77</t>
  </si>
  <si>
    <t>763172322</t>
  </si>
  <si>
    <t>Montáž dvířek revizních jednoplášťových SDK kcí vel. 300x300 mm pro příčky a předsazené stěny</t>
  </si>
  <si>
    <t>-123264142</t>
  </si>
  <si>
    <t>78</t>
  </si>
  <si>
    <t>59030711</t>
  </si>
  <si>
    <t>dvířka revizní jednokřídlá s automatickým zámkem 300x300mm</t>
  </si>
  <si>
    <t>-1258168929</t>
  </si>
  <si>
    <t>79</t>
  </si>
  <si>
    <t>998763301</t>
  </si>
  <si>
    <t>Přesun hmot tonážní pro sádrokartonové konstrukce v objektech v do 6 m</t>
  </si>
  <si>
    <t>2100147706</t>
  </si>
  <si>
    <t>80</t>
  </si>
  <si>
    <t>998763381</t>
  </si>
  <si>
    <t>Příplatek k přesunu hmot tonážní 763 SDK prováděný bez použití mechanizace</t>
  </si>
  <si>
    <t>-755577669</t>
  </si>
  <si>
    <t>764</t>
  </si>
  <si>
    <t>Konstrukce klempířské</t>
  </si>
  <si>
    <t>81</t>
  </si>
  <si>
    <t>764002851</t>
  </si>
  <si>
    <t>Demontáž oplechování parapetů do suti</t>
  </si>
  <si>
    <t>1476230577</t>
  </si>
  <si>
    <t xml:space="preserve">0,85*5   "O01</t>
  </si>
  <si>
    <t>82</t>
  </si>
  <si>
    <t>764246343</t>
  </si>
  <si>
    <t>Oplechování parapetů rovných celoplošně lepené z TiZn lesklého plechu rš 250 mm</t>
  </si>
  <si>
    <t>609819476</t>
  </si>
  <si>
    <t>83</t>
  </si>
  <si>
    <t>998764101</t>
  </si>
  <si>
    <t>Přesun hmot tonážní pro konstrukce klempířské v objektech v do 6 m</t>
  </si>
  <si>
    <t>-1460638549</t>
  </si>
  <si>
    <t>84</t>
  </si>
  <si>
    <t>998764181</t>
  </si>
  <si>
    <t>Příplatek k přesunu hmot tonážní 764 prováděný bez použití mechanizace</t>
  </si>
  <si>
    <t>1244087266</t>
  </si>
  <si>
    <t>766</t>
  </si>
  <si>
    <t>Konstrukce truhlářské</t>
  </si>
  <si>
    <t>85</t>
  </si>
  <si>
    <t>7666212_O01</t>
  </si>
  <si>
    <t xml:space="preserve">D+M atyp. dřevěných oken 960/855mm zasklená trojskly (stejné členění jako okna stávající) - dle specifikace v PD </t>
  </si>
  <si>
    <t>681319527</t>
  </si>
  <si>
    <t xml:space="preserve">0,85*0,85*5   "O01</t>
  </si>
  <si>
    <t>86</t>
  </si>
  <si>
    <t>766660171</t>
  </si>
  <si>
    <t>Montáž dveřních křídel otvíravých jednokřídlových š do 0,8 m do obložkové zárubně</t>
  </si>
  <si>
    <t>-1270147686</t>
  </si>
  <si>
    <t xml:space="preserve">2   "800</t>
  </si>
  <si>
    <t xml:space="preserve">5    "700</t>
  </si>
  <si>
    <t>87</t>
  </si>
  <si>
    <t>61162073_D04</t>
  </si>
  <si>
    <t>dveře jednokřídlé voštinové povrch laminátový plné 700x2100mm - dle specifikace v PD ozn. 04</t>
  </si>
  <si>
    <t>184644652</t>
  </si>
  <si>
    <t>88</t>
  </si>
  <si>
    <t>61162074_D02</t>
  </si>
  <si>
    <t>dveře jednokřídlé voštinové povrch laminátový plné 800x2100mm - dle specifikace v PD ozn. 02</t>
  </si>
  <si>
    <t>-371625712</t>
  </si>
  <si>
    <t>89</t>
  </si>
  <si>
    <t>766660172</t>
  </si>
  <si>
    <t>Montáž dveřních křídel otvíravých jednokřídlových š přes 0,8 m do obložkové zárubně</t>
  </si>
  <si>
    <t>-283806242</t>
  </si>
  <si>
    <t>90</t>
  </si>
  <si>
    <t>61162075_D03</t>
  </si>
  <si>
    <t>dveře jednokřídlé voštinové povrch laminátový plné 900x2100mm - dle specifikace v PD, vč. madla ozn. 03</t>
  </si>
  <si>
    <t>2074934697</t>
  </si>
  <si>
    <t xml:space="preserve">1   "900</t>
  </si>
  <si>
    <t>91</t>
  </si>
  <si>
    <t>766660720</t>
  </si>
  <si>
    <t>Osazení větrací mřížky s vyříznutím otvoru</t>
  </si>
  <si>
    <t>1963076202</t>
  </si>
  <si>
    <t>92</t>
  </si>
  <si>
    <t>56245609</t>
  </si>
  <si>
    <t>mřížka větrací hranatá plast se žaluzií 150x400mm</t>
  </si>
  <si>
    <t>-1153656025</t>
  </si>
  <si>
    <t>93</t>
  </si>
  <si>
    <t>766660729</t>
  </si>
  <si>
    <t>Montáž dveřního interiérového kování - štítku s klikou</t>
  </si>
  <si>
    <t>1368656097</t>
  </si>
  <si>
    <t>94</t>
  </si>
  <si>
    <t>54914123</t>
  </si>
  <si>
    <t>kování rozetové klika/klika + WC zámek</t>
  </si>
  <si>
    <t>711435038</t>
  </si>
  <si>
    <t>95</t>
  </si>
  <si>
    <t>766682111</t>
  </si>
  <si>
    <t>Montáž zárubní obložkových pro dveře jednokřídlové tl stěny do 170 mm</t>
  </si>
  <si>
    <t>-1896331955</t>
  </si>
  <si>
    <t>96</t>
  </si>
  <si>
    <t>61182307</t>
  </si>
  <si>
    <t>zárubeň jednokřídlá obložková s laminátovým povrchem tl stěny 60-150mm rozměru 600-1100/2100mm</t>
  </si>
  <si>
    <t>1483486577</t>
  </si>
  <si>
    <t>97</t>
  </si>
  <si>
    <t>766691914</t>
  </si>
  <si>
    <t>Vyvěšení nebo zavěšení dřevěných křídel dveří pl do 2 m2</t>
  </si>
  <si>
    <t>1096260326</t>
  </si>
  <si>
    <t>98</t>
  </si>
  <si>
    <t>998766201</t>
  </si>
  <si>
    <t>Přesun hmot procentní pro kce truhlářské v objektech v do 6 m</t>
  </si>
  <si>
    <t>%</t>
  </si>
  <si>
    <t>1471281253</t>
  </si>
  <si>
    <t>771</t>
  </si>
  <si>
    <t>Podlahy z dlaždic</t>
  </si>
  <si>
    <t>99</t>
  </si>
  <si>
    <t>771471810</t>
  </si>
  <si>
    <t>Demontáž soklíků z dlaždic keramických kladených do malty rovných</t>
  </si>
  <si>
    <t>1422128916</t>
  </si>
  <si>
    <t xml:space="preserve">(1,38+4,68)*2   "1.05</t>
  </si>
  <si>
    <t xml:space="preserve">(3,325+1,625)*2   "1.06</t>
  </si>
  <si>
    <t xml:space="preserve">(1,645+3,325)*2   "1.07</t>
  </si>
  <si>
    <t>100</t>
  </si>
  <si>
    <t>771571810</t>
  </si>
  <si>
    <t>Demontáž podlah z dlaždic keramických kladených do malty</t>
  </si>
  <si>
    <t>-1265704478</t>
  </si>
  <si>
    <t>5,0+9,37+5,48+8,58</t>
  </si>
  <si>
    <t>101</t>
  </si>
  <si>
    <t>771111011</t>
  </si>
  <si>
    <t>Vysátí podkladu před pokládkou dlažby</t>
  </si>
  <si>
    <t>1547468220</t>
  </si>
  <si>
    <t>102</t>
  </si>
  <si>
    <t>771121011</t>
  </si>
  <si>
    <t>Nátěr penetrační na podlahu</t>
  </si>
  <si>
    <t>-1333789936</t>
  </si>
  <si>
    <t>103</t>
  </si>
  <si>
    <t>771151022</t>
  </si>
  <si>
    <t>Samonivelační stěrka podlah pevnosti 30 MPa tl přes 3 do 5 mm</t>
  </si>
  <si>
    <t>158904005</t>
  </si>
  <si>
    <t>104</t>
  </si>
  <si>
    <t>771474112</t>
  </si>
  <si>
    <t>Montáž soklů z dlaždic keramických rovných flexibilní lepidlo v přes 65 do 90 mm</t>
  </si>
  <si>
    <t>1589519792</t>
  </si>
  <si>
    <t>105</t>
  </si>
  <si>
    <t>771574260</t>
  </si>
  <si>
    <t>Montáž podlah keramických pro mechanické zatížení protiskluzných lepených flexibilním lepidlem do 9 ks/m2</t>
  </si>
  <si>
    <t>2088740983</t>
  </si>
  <si>
    <t>106</t>
  </si>
  <si>
    <t>59761433</t>
  </si>
  <si>
    <t>dlažba keramická slinutá hladká do interiéru i exteriéru pro vysoké mechanické namáhání 9ks/m2 tl 15mm</t>
  </si>
  <si>
    <t>237322741</t>
  </si>
  <si>
    <t>28,21*1,15 'Přepočtené koeficientem množství</t>
  </si>
  <si>
    <t>107</t>
  </si>
  <si>
    <t>771577111</t>
  </si>
  <si>
    <t>Příplatek k montáži podlah keramických lepených flexibilním lepidlem za plochu do 5 m2</t>
  </si>
  <si>
    <t>522841650</t>
  </si>
  <si>
    <t>108</t>
  </si>
  <si>
    <t>771591112</t>
  </si>
  <si>
    <t>Izolace pod dlažbu nátěrem nebo stěrkou ve dvou vrstvách</t>
  </si>
  <si>
    <t>-259639204</t>
  </si>
  <si>
    <t>5,15+1,66+1,65+3,76</t>
  </si>
  <si>
    <t>1,91+2,46+2,87+3,28</t>
  </si>
  <si>
    <t xml:space="preserve">53,22*0,15   "sokl</t>
  </si>
  <si>
    <t>109</t>
  </si>
  <si>
    <t>771591115</t>
  </si>
  <si>
    <t>Podlahy spárování silikonem</t>
  </si>
  <si>
    <t>-363435242</t>
  </si>
  <si>
    <t>110</t>
  </si>
  <si>
    <t>771591241</t>
  </si>
  <si>
    <t>Izolace těsnícími pásy vnitřní kout</t>
  </si>
  <si>
    <t>717372407</t>
  </si>
  <si>
    <t>8*4</t>
  </si>
  <si>
    <t>111</t>
  </si>
  <si>
    <t>771591264</t>
  </si>
  <si>
    <t>Izolace těsnícími pásy mezi podlahou a stěnou</t>
  </si>
  <si>
    <t>38823521</t>
  </si>
  <si>
    <t>112</t>
  </si>
  <si>
    <t>771592011</t>
  </si>
  <si>
    <t>Čištění vnitřních ploch podlah nebo schodišť po položení dlažby chemickými prostředky</t>
  </si>
  <si>
    <t>517280487</t>
  </si>
  <si>
    <t>113</t>
  </si>
  <si>
    <t>998771101</t>
  </si>
  <si>
    <t>Přesun hmot tonážní pro podlahy z dlaždic v objektech v do 6 m</t>
  </si>
  <si>
    <t>716489405</t>
  </si>
  <si>
    <t>114</t>
  </si>
  <si>
    <t>998771181</t>
  </si>
  <si>
    <t>Příplatek k přesunu hmot tonážní 771 prováděný bez použití mechanizace</t>
  </si>
  <si>
    <t>-361641453</t>
  </si>
  <si>
    <t>781</t>
  </si>
  <si>
    <t>Dokončovací práce - obklady</t>
  </si>
  <si>
    <t>115</t>
  </si>
  <si>
    <t>781471810</t>
  </si>
  <si>
    <t>Demontáž obkladů z obkladaček keramických kladených do malty</t>
  </si>
  <si>
    <t>1385604542</t>
  </si>
  <si>
    <t xml:space="preserve">1,3*1,5  "1.05</t>
  </si>
  <si>
    <t xml:space="preserve">(1,04+1,2)*2*1,5*3-0,7*2,09*3   "1.06</t>
  </si>
  <si>
    <t xml:space="preserve">(1,95+1,82+3,375)*1,5    "1.08</t>
  </si>
  <si>
    <t>(1,335+0,845)*2*1,5-0,7*1,97</t>
  </si>
  <si>
    <t>(1,335+0,87)*2*1,5-0,7*1,97</t>
  </si>
  <si>
    <t>116</t>
  </si>
  <si>
    <t>781111011</t>
  </si>
  <si>
    <t>Ometení (oprášení) stěny při přípravě podkladu</t>
  </si>
  <si>
    <t>430788238</t>
  </si>
  <si>
    <t xml:space="preserve">(2,56+1,91)*2*2,8   "1.02</t>
  </si>
  <si>
    <t xml:space="preserve">(1,295+1,305)*2*2,8   "1.03</t>
  </si>
  <si>
    <t xml:space="preserve">(1,295+1,275)*2*2,8    "1.04</t>
  </si>
  <si>
    <t xml:space="preserve">(2,01+1,87)*2*2,8   "1.05</t>
  </si>
  <si>
    <t xml:space="preserve">(1,295+1,475)*2*2,8    "1.06</t>
  </si>
  <si>
    <t xml:space="preserve">(1,295+1,925)*2*2,8   "1.07</t>
  </si>
  <si>
    <t xml:space="preserve">(1,49+1,925)*2*2,8   "1.08</t>
  </si>
  <si>
    <t xml:space="preserve">(1,705+1,98)*2*2,8    "1.09</t>
  </si>
  <si>
    <t>117</t>
  </si>
  <si>
    <t>781121011</t>
  </si>
  <si>
    <t>Nátěr penetrační na stěnu</t>
  </si>
  <si>
    <t>-155304127</t>
  </si>
  <si>
    <t>118</t>
  </si>
  <si>
    <t>781151031</t>
  </si>
  <si>
    <t>Celoplošné vyrovnání podkladu stěrkou tl 3 mm</t>
  </si>
  <si>
    <t>-1509204255</t>
  </si>
  <si>
    <t>119</t>
  </si>
  <si>
    <t>781151041</t>
  </si>
  <si>
    <t>Příplatek k cenám celoplošné vyrovnání stěrkou za každý další 1 mm přes tl 3 mm</t>
  </si>
  <si>
    <t>1823844676</t>
  </si>
  <si>
    <t xml:space="preserve">149,016*2    "předpokládaná celá tl. vyrovnání 5mm</t>
  </si>
  <si>
    <t>120</t>
  </si>
  <si>
    <t>781474111</t>
  </si>
  <si>
    <t>Montáž obkladů vnitřních keramických hladkých přes 6 do 9 ks/m2 lepených flexibilním lepidlem</t>
  </si>
  <si>
    <t>712064091</t>
  </si>
  <si>
    <t>121</t>
  </si>
  <si>
    <t>59761026</t>
  </si>
  <si>
    <t>obklad keramický hladký do 12ks/m2</t>
  </si>
  <si>
    <t>-858131800</t>
  </si>
  <si>
    <t>149,016*1,15 'Přepočtené koeficientem množství</t>
  </si>
  <si>
    <t>122</t>
  </si>
  <si>
    <t>781491012</t>
  </si>
  <si>
    <t>Montáž zrcadel plochy přes 1 m2 lepených silikonovým tmelem na podkladní omítku</t>
  </si>
  <si>
    <t>1650258382</t>
  </si>
  <si>
    <t xml:space="preserve">1,0*1,5*2    "mč. 1.02 a 1.05</t>
  </si>
  <si>
    <t>123</t>
  </si>
  <si>
    <t>63465122</t>
  </si>
  <si>
    <t xml:space="preserve">zrcadlo nemontované čiré tl 3mm </t>
  </si>
  <si>
    <t>-2095030786</t>
  </si>
  <si>
    <t>3*1,1 'Přepočtené koeficientem množství</t>
  </si>
  <si>
    <t>124</t>
  </si>
  <si>
    <t>781495115</t>
  </si>
  <si>
    <t>Spárování vnitřních obkladů silikonem</t>
  </si>
  <si>
    <t>-2060232374</t>
  </si>
  <si>
    <t>125</t>
  </si>
  <si>
    <t>781495211</t>
  </si>
  <si>
    <t>Čištění vnitřních ploch stěn po provedení obkladu chemickými prostředky</t>
  </si>
  <si>
    <t>905236441</t>
  </si>
  <si>
    <t>126</t>
  </si>
  <si>
    <t>998781101</t>
  </si>
  <si>
    <t>Přesun hmot tonážní pro obklady keramické v objektech v do 6 m</t>
  </si>
  <si>
    <t>1410501025</t>
  </si>
  <si>
    <t>127</t>
  </si>
  <si>
    <t>998781181</t>
  </si>
  <si>
    <t>Příplatek k přesunu hmot tonážní 781 prováděný bez použití mechanizace</t>
  </si>
  <si>
    <t>1877885751</t>
  </si>
  <si>
    <t>783</t>
  </si>
  <si>
    <t>Dokončovací práce - nátěry</t>
  </si>
  <si>
    <t>128</t>
  </si>
  <si>
    <t>783101201</t>
  </si>
  <si>
    <t>Hrubé obroušení podkladu truhlářských konstrukcí před provedením nátěru</t>
  </si>
  <si>
    <t>1537428792</t>
  </si>
  <si>
    <t>stávající dveře</t>
  </si>
  <si>
    <t>0,95*2,1*2</t>
  </si>
  <si>
    <t>129</t>
  </si>
  <si>
    <t>783132111</t>
  </si>
  <si>
    <t>Lokální tmelení truhlářských konstrukcí včetně přebroušení epoxidovým tmelem plochy do 30%</t>
  </si>
  <si>
    <t>1806625313</t>
  </si>
  <si>
    <t>130</t>
  </si>
  <si>
    <t>783137101</t>
  </si>
  <si>
    <t>Krycí jednonásobný epoxidový nátěr truhlářských konstrukcí</t>
  </si>
  <si>
    <t>854440529</t>
  </si>
  <si>
    <t>3,99*2</t>
  </si>
  <si>
    <t>784</t>
  </si>
  <si>
    <t>Dokončovací práce - malby a tapety</t>
  </si>
  <si>
    <t>131</t>
  </si>
  <si>
    <t>784181101</t>
  </si>
  <si>
    <t>Základní akrylátová jednonásobná bezbarvá penetrace podkladu v místnostech v do 3,80 m</t>
  </si>
  <si>
    <t>1770242361</t>
  </si>
  <si>
    <t>mč. 1.01</t>
  </si>
  <si>
    <t>(1,25+4,56)*2*2,8</t>
  </si>
  <si>
    <t>-(0,8*1,97+0,9*1,97)*2</t>
  </si>
  <si>
    <t>132</t>
  </si>
  <si>
    <t>784211101</t>
  </si>
  <si>
    <t>Dvojnásobné bílé malby ze směsí za mokra výborně oděruvzdorných v místnostech v do 3,80 m</t>
  </si>
  <si>
    <t>-8203206</t>
  </si>
  <si>
    <t>mč. 1.01 - stěny</t>
  </si>
  <si>
    <t>podhledy</t>
  </si>
  <si>
    <t>HZS</t>
  </si>
  <si>
    <t>Hodinové zúčtovací sazby</t>
  </si>
  <si>
    <t>133</t>
  </si>
  <si>
    <t>HZS1312</t>
  </si>
  <si>
    <t>Hodinová zúčtovací sazba omítkář - štukatér</t>
  </si>
  <si>
    <t>hod</t>
  </si>
  <si>
    <t>512</t>
  </si>
  <si>
    <t>-242905288</t>
  </si>
  <si>
    <t>začíštění prostupů VZT</t>
  </si>
  <si>
    <t>VP</t>
  </si>
  <si>
    <t xml:space="preserve">  Vícepráce</t>
  </si>
  <si>
    <t>PN</t>
  </si>
  <si>
    <t>SO 701_01 - Elektro rozvody</t>
  </si>
  <si>
    <t>0 - Všeobecné konstrukce a práce</t>
  </si>
  <si>
    <t>97 - Prorážení otvorů a ostatní bourací práce</t>
  </si>
  <si>
    <t>M21 - Elektromontáže</t>
  </si>
  <si>
    <t>M22 - Montáže sdělovací a zabezpečovací techniky</t>
  </si>
  <si>
    <t>D1 - Ostatní materiál</t>
  </si>
  <si>
    <t>Doprava</t>
  </si>
  <si>
    <t>Revize</t>
  </si>
  <si>
    <t>Všeobecné konstrukce a práce</t>
  </si>
  <si>
    <t>001-T05VD</t>
  </si>
  <si>
    <t>Demontáž stávající el. instalace</t>
  </si>
  <si>
    <t>obj.</t>
  </si>
  <si>
    <t>001PSVD</t>
  </si>
  <si>
    <t>Prohlášení o shodě dle ČSN EN 614 39-1 na rozvaděč nn</t>
  </si>
  <si>
    <t>001-03VD</t>
  </si>
  <si>
    <t>Úprava - rozšíření rozvaděče RH</t>
  </si>
  <si>
    <t>Prorážení otvorů a ostatní bourací práce</t>
  </si>
  <si>
    <t>971033141R00</t>
  </si>
  <si>
    <t>Vybourání otvorů zeď cihel. d=6 cm, tl. 30 cm, MVC</t>
  </si>
  <si>
    <t>RTS II / 2022</t>
  </si>
  <si>
    <t>971028451R00</t>
  </si>
  <si>
    <t>Vybourání otvorů zeď smíš. pl. 0,25 m2, tl. 45 cm</t>
  </si>
  <si>
    <t>974031121R00</t>
  </si>
  <si>
    <t>Vysekání rýh ve zdi cihelné 3 x 3 cm</t>
  </si>
  <si>
    <t>M21</t>
  </si>
  <si>
    <t>Elektromontáže</t>
  </si>
  <si>
    <t>210010003R00</t>
  </si>
  <si>
    <t>Trubka ohebná pod omítku, vnější průměr 25 mm</t>
  </si>
  <si>
    <t>210010106R00</t>
  </si>
  <si>
    <t>Lišta elektroinstalační PVC š.do 80 mm,šroubováním</t>
  </si>
  <si>
    <t>210010320R00</t>
  </si>
  <si>
    <t>Krabice přístrojová KP, se zapojením, kruhová</t>
  </si>
  <si>
    <t>210010321R00</t>
  </si>
  <si>
    <t>Krabice univerzální KU a odbočná KO se zapoj.,kruh</t>
  </si>
  <si>
    <t>210120571R00</t>
  </si>
  <si>
    <t>Jistič trojpólový do 80 A se zapojením</t>
  </si>
  <si>
    <t>210110507R00</t>
  </si>
  <si>
    <t xml:space="preserve">Vypínač vačkový vestavný S 63V 01,02  p0-p1</t>
  </si>
  <si>
    <t>210130003R00</t>
  </si>
  <si>
    <t>Stykač vzduchový vestavný SU 130 40 A 3póly</t>
  </si>
  <si>
    <t>210120421R00</t>
  </si>
  <si>
    <t>Jistič jednopólový modulární</t>
  </si>
  <si>
    <t>210120441R00</t>
  </si>
  <si>
    <t>Jistič třípólový modulární</t>
  </si>
  <si>
    <t>210120803R00</t>
  </si>
  <si>
    <t>Chránič proudový dvoupólový do 40 A</t>
  </si>
  <si>
    <t>210190004R00</t>
  </si>
  <si>
    <t>Montáž celoplechových rozvodnic do váhy 150 kg</t>
  </si>
  <si>
    <t>210810057R00</t>
  </si>
  <si>
    <t>Kabel CYKY-m 750 V 5 žil 4 až 16 mm pevně uložený</t>
  </si>
  <si>
    <t>210810056R00</t>
  </si>
  <si>
    <t>Kabel CYKY-m 750 V 5 x 2,5 mm2 pevně uložený</t>
  </si>
  <si>
    <t>210810046R00</t>
  </si>
  <si>
    <t>Kabel CYKY-m 750 V 3 x 2,5 mm2 pevně uložený</t>
  </si>
  <si>
    <t>210810045R00</t>
  </si>
  <si>
    <t>Kabel CYKY-m 750 V 3 x 1,5 mm2 pevně uložený</t>
  </si>
  <si>
    <t>210810041R00</t>
  </si>
  <si>
    <t>Kabel CYKY-m 750 V 2 x 1,5 mm2 pevně uložený</t>
  </si>
  <si>
    <t>210800647R00</t>
  </si>
  <si>
    <t>Vodič H07V-K (CYA) 10 mm2 uložený pevně</t>
  </si>
  <si>
    <t>210201511R00</t>
  </si>
  <si>
    <t>Svítidlo LED bytové stropní přisazené</t>
  </si>
  <si>
    <t>210201519RU4</t>
  </si>
  <si>
    <t>Páska LED</t>
  </si>
  <si>
    <t>210111011R00</t>
  </si>
  <si>
    <t>Zásuvka domovní zapuštěná - provedení 2P+PE</t>
  </si>
  <si>
    <t>210110062R00</t>
  </si>
  <si>
    <t>Infrapasivní spínač osvětlení</t>
  </si>
  <si>
    <t>210290751R00</t>
  </si>
  <si>
    <t>Montáž ventilátoru do 1,5 kW</t>
  </si>
  <si>
    <t>210290813R00</t>
  </si>
  <si>
    <t>Připojení motorových spotřebičů do 25 kW</t>
  </si>
  <si>
    <t>210290811R00</t>
  </si>
  <si>
    <t>Připojení motorových spotřebičů do 5 kW</t>
  </si>
  <si>
    <t>210100003R00</t>
  </si>
  <si>
    <t>Ukončení vodičů v rozvaděči + zapojení do 16 mm2</t>
  </si>
  <si>
    <t>210100001R00</t>
  </si>
  <si>
    <t>Ukončení vodičů v rozvaděči + zapojení do 2,5 mm2</t>
  </si>
  <si>
    <t>M22</t>
  </si>
  <si>
    <t>Montáže sdělovací a zabezpečovací techniky</t>
  </si>
  <si>
    <t>222611112R00</t>
  </si>
  <si>
    <t>Montáž termostatu prostorového včetně zapojení</t>
  </si>
  <si>
    <t>D1</t>
  </si>
  <si>
    <t>Ostatní materiál</t>
  </si>
  <si>
    <t>NBN332TIMVD</t>
  </si>
  <si>
    <t>Jistič 3 pól. 32A, char.B, 10 kA</t>
  </si>
  <si>
    <t>ks</t>
  </si>
  <si>
    <t>34111101</t>
  </si>
  <si>
    <t>Kabel silový s Cu jádrem 750 V CYKY 5 x 10 mm2</t>
  </si>
  <si>
    <t>34140967</t>
  </si>
  <si>
    <t>Vodič silový CY zelenožlutý 10,00 mm2 - drát</t>
  </si>
  <si>
    <t>00806VD</t>
  </si>
  <si>
    <t>Oceloplechová protipožární rozvodnice, IP43/20, 680x520x200, EW 30, 60M, 250A</t>
  </si>
  <si>
    <t>HAC306IMVD</t>
  </si>
  <si>
    <t>Otočný vypínač 3P In=63 A; Ui=800 V; AC 23</t>
  </si>
  <si>
    <t>ADA916DIMVD</t>
  </si>
  <si>
    <t>Proud.chr. s nadpr.ochr. char. B; 2 pól; 6 kA; 0,03 A; In=16 A, A</t>
  </si>
  <si>
    <t>NBN106TIMVD</t>
  </si>
  <si>
    <t>Jistič 1 pól. 6A, char.B, 10 kA</t>
  </si>
  <si>
    <t>NBN110TIMVD</t>
  </si>
  <si>
    <t>Jistič 1 pól. 10A, char.B, 10 kA</t>
  </si>
  <si>
    <t>NBN116TIMVD</t>
  </si>
  <si>
    <t>Jistič 1 pól. 16A, char.B, 10 kA</t>
  </si>
  <si>
    <t>NBN316TIMVD</t>
  </si>
  <si>
    <t>Jistič 3 pól. 16A, char.B, 10 kA</t>
  </si>
  <si>
    <t>ESC340IMVD</t>
  </si>
  <si>
    <t xml:space="preserve">Stykač  40A, 3S, 230V~50Hz</t>
  </si>
  <si>
    <t>34111094</t>
  </si>
  <si>
    <t>Kabel silový s Cu jádrem 750 V CYKY 5 x 2,5 mm2</t>
  </si>
  <si>
    <t>34111038</t>
  </si>
  <si>
    <t>Kabel silový s Cu jádrem 750 V CYKY 3 C x 2,5 mm2</t>
  </si>
  <si>
    <t>34111033</t>
  </si>
  <si>
    <t>Kabel silový s Cu jádrem 750 V CYKY-O 3 x 1,5 mm2</t>
  </si>
  <si>
    <t>34111000</t>
  </si>
  <si>
    <t>Kabel silový s Cu jádrem 750 V CYKY 2 x 1,5 mm2</t>
  </si>
  <si>
    <t>34111032</t>
  </si>
  <si>
    <t>Kabel silový s Cu jádrem 750 V CYKY 3 C x 1,5 mm2</t>
  </si>
  <si>
    <t>H1</t>
  </si>
  <si>
    <t>Helestra Pala podhledové LED downlight bílá</t>
  </si>
  <si>
    <t>H2</t>
  </si>
  <si>
    <t>Helestra Liv – stropní LED svítidlo 20 cm</t>
  </si>
  <si>
    <t>H3</t>
  </si>
  <si>
    <t>Led pásek, teple bílá, 1,5m</t>
  </si>
  <si>
    <t>0239VD</t>
  </si>
  <si>
    <t>Instalační profil pro LED pásek s opálovým krytem</t>
  </si>
  <si>
    <t>0239VD.1</t>
  </si>
  <si>
    <t>Zdroj pro LED pásek 220-240/24/P</t>
  </si>
  <si>
    <t>00425VD</t>
  </si>
  <si>
    <t>Zásuvka jednonásobná LEVIT M ocelová/kouřová černá</t>
  </si>
  <si>
    <t>00425VD.1</t>
  </si>
  <si>
    <t>Rámeček jednonásobný LEVIT M ocelová/kouřová černá</t>
  </si>
  <si>
    <t>ov9</t>
  </si>
  <si>
    <t>Ohřívač vody 9kW</t>
  </si>
  <si>
    <t>551373403</t>
  </si>
  <si>
    <t>Termostat prostorový digitální</t>
  </si>
  <si>
    <t>000 - AK4VD</t>
  </si>
  <si>
    <t>konvektor designový ADAX NEO NP 04 KDT - bílý 400W</t>
  </si>
  <si>
    <t>000 - AK6VD</t>
  </si>
  <si>
    <t>konvektor designový ADAX NEO NP 06 KDT - bílý 600W</t>
  </si>
  <si>
    <t>000 - AkK8D</t>
  </si>
  <si>
    <t>konvektor designový ADAX NEO NP 08 KDT - bílý 800W</t>
  </si>
  <si>
    <t>000 - AK12D</t>
  </si>
  <si>
    <t>konvektor designový ADAX NEO NP 12 KDT - bílý 1200W</t>
  </si>
  <si>
    <t>34561405</t>
  </si>
  <si>
    <t>Svorka WAGO 273-102 4x2,5</t>
  </si>
  <si>
    <t>34561409</t>
  </si>
  <si>
    <t>Svorka WAGO 273-100 3x1,5</t>
  </si>
  <si>
    <t>34571511</t>
  </si>
  <si>
    <t>Krabice přístrojová kruhová KP 68/2 d 74x30 mm</t>
  </si>
  <si>
    <t>34571519</t>
  </si>
  <si>
    <t xml:space="preserve">Krabice univerzální z PH  KU 68-1902</t>
  </si>
  <si>
    <t>34571051</t>
  </si>
  <si>
    <t>Trubka elektroinstal. ohebná 2323/LPE-1 d 22,9 mm</t>
  </si>
  <si>
    <t>134</t>
  </si>
  <si>
    <t>34572176</t>
  </si>
  <si>
    <t>Lišta hranatá LHD 40x20, délka 2 m</t>
  </si>
  <si>
    <t>136</t>
  </si>
  <si>
    <t>000-poh2VD</t>
  </si>
  <si>
    <t>Pohybové čidlo stropní 360° pro LED</t>
  </si>
  <si>
    <t>138</t>
  </si>
  <si>
    <t>0011VD</t>
  </si>
  <si>
    <t>Drobný instalační materiál</t>
  </si>
  <si>
    <t>140</t>
  </si>
  <si>
    <t>SO 701_02 - ÚT + VZT</t>
  </si>
  <si>
    <t>D1 - Vytápění</t>
  </si>
  <si>
    <t>D2 - VZT</t>
  </si>
  <si>
    <t>Vytápění</t>
  </si>
  <si>
    <t>Pol2</t>
  </si>
  <si>
    <t>Elektrický přímotop o výkonu 1500 W, např. ECOFLEX TAC 15 (Fenix group)</t>
  </si>
  <si>
    <t>Pol3</t>
  </si>
  <si>
    <t>Elektrický přímotop o výkonu 1000 W, např. ECOFLEX TAC 10 (Fenix group)</t>
  </si>
  <si>
    <t>Pol4</t>
  </si>
  <si>
    <t>Elektrický přímotop o výkonu 500 W, např. ECOFLEX TAC 05 (Fenix group)</t>
  </si>
  <si>
    <t>Pol5</t>
  </si>
  <si>
    <t>Montáž konvektoru včetně elektrického připojení na připravené přívody</t>
  </si>
  <si>
    <t>kpl</t>
  </si>
  <si>
    <t>Pol6</t>
  </si>
  <si>
    <t>Doprava, přesun hmot, režijní náklady zakázky</t>
  </si>
  <si>
    <t>D2</t>
  </si>
  <si>
    <t>VZT</t>
  </si>
  <si>
    <t>Pol7</t>
  </si>
  <si>
    <t>Potrubní ventilátor TD MIXVENT 500/160 (Elektrodesign)</t>
  </si>
  <si>
    <t>Pol8</t>
  </si>
  <si>
    <t>Doběhové relé DT 3</t>
  </si>
  <si>
    <t>Pol9</t>
  </si>
  <si>
    <t>Potrubní elektrický ohřívač s regulací výkonu, např. MBE 160/2,1 R2 (Elektrodesign)</t>
  </si>
  <si>
    <t>Pol10</t>
  </si>
  <si>
    <t>REG 230/400 regulátor elektrických ohřívačů</t>
  </si>
  <si>
    <t>Pol11</t>
  </si>
  <si>
    <t>TGBK 330 kanálové teplotní čidlo</t>
  </si>
  <si>
    <t>Pol12</t>
  </si>
  <si>
    <t>Elektricky uzavíratelná klapka Ø160, např. MSKT 160 se servopohonem LM 230 A (Elektrodesign)</t>
  </si>
  <si>
    <t>Pol13</t>
  </si>
  <si>
    <t>Talířový ventil přívod vzduchu KI 160 - včetně rámečku</t>
  </si>
  <si>
    <t>Pol14</t>
  </si>
  <si>
    <t>Zpětná klapka vsuvná těsná RSKT 160 (Elektrodesign)</t>
  </si>
  <si>
    <t>Pol15</t>
  </si>
  <si>
    <t>Talířový ventil odtah vzduchu KO 125 - včetně rámečku</t>
  </si>
  <si>
    <t>Pol16</t>
  </si>
  <si>
    <t>Dveřní mřížka o volné ploše min. 0,015 m2, např. NOVA-D 400x150 mm</t>
  </si>
  <si>
    <t>Pol17</t>
  </si>
  <si>
    <t>OBJ Odbočka jednostrannná 90° 160/160</t>
  </si>
  <si>
    <t>Pol18</t>
  </si>
  <si>
    <t>OBJ Odbočka jednostrannná 90° 160/125</t>
  </si>
  <si>
    <t>Pol19</t>
  </si>
  <si>
    <t>OBJ Odbočka jednostrannná 90° 125/125</t>
  </si>
  <si>
    <t>Pol20</t>
  </si>
  <si>
    <t>PKS - přechodová komora stropní/stěnová 160/160</t>
  </si>
  <si>
    <t>Pol21</t>
  </si>
  <si>
    <t>PKS - přechodová komora stropní/stěnová 125/125</t>
  </si>
  <si>
    <t>Pol22</t>
  </si>
  <si>
    <t>PRR přechod asymetrický 160/125</t>
  </si>
  <si>
    <t>Pol23</t>
  </si>
  <si>
    <t>PZ 300x300 Al - protidešťová žaluzie - Al elox</t>
  </si>
  <si>
    <t>Pol24</t>
  </si>
  <si>
    <t>spojka vnější SN 160</t>
  </si>
  <si>
    <t>Pol25</t>
  </si>
  <si>
    <t>spojka vnější SN 125</t>
  </si>
  <si>
    <t>Pol26</t>
  </si>
  <si>
    <t>ohebné hadice se zvuk. izolací Sonopipe Ø 160</t>
  </si>
  <si>
    <t>Pol27</t>
  </si>
  <si>
    <t>ohebné hadice se zvuk. izolací Sonopipe Ø 127</t>
  </si>
  <si>
    <t>Pol28</t>
  </si>
  <si>
    <t>Trouba SPIRO Ø 160 ( l=3 bm)</t>
  </si>
  <si>
    <t>Pol29</t>
  </si>
  <si>
    <t>S-VPF 300x300/ø160 - sání-výfuk přechod fasádní</t>
  </si>
  <si>
    <t>Pol30</t>
  </si>
  <si>
    <t>Montáž VZT rozvodů včetně ventilátorů</t>
  </si>
  <si>
    <t>Pol31</t>
  </si>
  <si>
    <t>Elektrické zapojení ventilátorů a regulace na připravené přívody</t>
  </si>
  <si>
    <t>Pol32</t>
  </si>
  <si>
    <t>Komplexní vyzkoušení, zaregulování, zaškolení obsluhy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</si>
</sst>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2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23" xfId="0" applyFont="1" applyFill="1" applyBorder="1" applyAlignment="1" applyProtection="1">
      <alignment horizontal="left" vertical="center"/>
      <protection locked="0"/>
    </xf>
    <xf numFmtId="0" fontId="22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ROUND(AG99,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32" t="s">
        <v>43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SUM(CD99:CD103),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SUM(BY99:BY103),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44</v>
      </c>
      <c r="G33" s="49"/>
      <c r="H33" s="49"/>
      <c r="I33" s="49"/>
      <c r="J33" s="49"/>
      <c r="K33" s="49"/>
      <c r="L33" s="50">
        <v>0.14999999999999999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SUM(CE99:CE103),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SUM(BZ99:BZ103),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SUM(CF99:CF103),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SUM(CG99:CG103),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47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SUM(CH99:CH103),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48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49</v>
      </c>
      <c r="U38" s="56"/>
      <c r="V38" s="56"/>
      <c r="W38" s="56"/>
      <c r="X38" s="58" t="s">
        <v>50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52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53</v>
      </c>
      <c r="AI60" s="45"/>
      <c r="AJ60" s="45"/>
      <c r="AK60" s="45"/>
      <c r="AL60" s="45"/>
      <c r="AM60" s="66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56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53</v>
      </c>
      <c r="AI75" s="45"/>
      <c r="AJ75" s="45"/>
      <c r="AK75" s="45"/>
      <c r="AL75" s="45"/>
      <c r="AM75" s="66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ZN2022_060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Stavební úpravy smuteční síně ve Varnsdorfu - úprava toalet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Varnsdorf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5. 11. 2022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Město Varnsdorf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30</v>
      </c>
      <c r="AJ89" s="42"/>
      <c r="AK89" s="42"/>
      <c r="AL89" s="42"/>
      <c r="AM89" s="82" t="str">
        <f>IF(E17="","",E17)</f>
        <v>Ing. Václav Jára, ForWood</v>
      </c>
      <c r="AN89" s="73"/>
      <c r="AO89" s="73"/>
      <c r="AP89" s="73"/>
      <c r="AQ89" s="42"/>
      <c r="AR89" s="43"/>
      <c r="AS89" s="83" t="s">
        <v>58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28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33</v>
      </c>
      <c r="AJ90" s="42"/>
      <c r="AK90" s="42"/>
      <c r="AL90" s="42"/>
      <c r="AM90" s="82" t="str">
        <f>IF(E20="","",E20)</f>
        <v xml:space="preserve"> 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59</v>
      </c>
      <c r="D92" s="96"/>
      <c r="E92" s="96"/>
      <c r="F92" s="96"/>
      <c r="G92" s="96"/>
      <c r="H92" s="97"/>
      <c r="I92" s="98" t="s">
        <v>60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61</v>
      </c>
      <c r="AH92" s="96"/>
      <c r="AI92" s="96"/>
      <c r="AJ92" s="96"/>
      <c r="AK92" s="96"/>
      <c r="AL92" s="96"/>
      <c r="AM92" s="96"/>
      <c r="AN92" s="98" t="s">
        <v>62</v>
      </c>
      <c r="AO92" s="96"/>
      <c r="AP92" s="100"/>
      <c r="AQ92" s="101" t="s">
        <v>63</v>
      </c>
      <c r="AR92" s="43"/>
      <c r="AS92" s="102" t="s">
        <v>64</v>
      </c>
      <c r="AT92" s="103" t="s">
        <v>65</v>
      </c>
      <c r="AU92" s="103" t="s">
        <v>66</v>
      </c>
      <c r="AV92" s="103" t="s">
        <v>67</v>
      </c>
      <c r="AW92" s="103" t="s">
        <v>68</v>
      </c>
      <c r="AX92" s="103" t="s">
        <v>69</v>
      </c>
      <c r="AY92" s="103" t="s">
        <v>70</v>
      </c>
      <c r="AZ92" s="103" t="s">
        <v>71</v>
      </c>
      <c r="BA92" s="103" t="s">
        <v>72</v>
      </c>
      <c r="BB92" s="103" t="s">
        <v>73</v>
      </c>
      <c r="BC92" s="103" t="s">
        <v>74</v>
      </c>
      <c r="BD92" s="104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76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ROUND(SUM(AG95:AG97),2)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ROUND(SUM(AS95:AS97),2)</f>
        <v>0</v>
      </c>
      <c r="AT94" s="116">
        <f>ROUND(SUM(AV94:AW94),2)</f>
        <v>0</v>
      </c>
      <c r="AU94" s="117">
        <f>ROUND(SUM(AU95:AU97),5)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ROUND(SUM(AZ95:AZ97),2)</f>
        <v>0</v>
      </c>
      <c r="BA94" s="116">
        <f>ROUND(SUM(BA95:BA97),2)</f>
        <v>0</v>
      </c>
      <c r="BB94" s="116">
        <f>ROUND(SUM(BB95:BB97),2)</f>
        <v>0</v>
      </c>
      <c r="BC94" s="116">
        <f>ROUND(SUM(BC95:BC97),2)</f>
        <v>0</v>
      </c>
      <c r="BD94" s="118">
        <f>ROUND(SUM(BD95:BD97),2)</f>
        <v>0</v>
      </c>
      <c r="BE94" s="6"/>
      <c r="BS94" s="119" t="s">
        <v>77</v>
      </c>
      <c r="BT94" s="119" t="s">
        <v>78</v>
      </c>
      <c r="BU94" s="120" t="s">
        <v>79</v>
      </c>
      <c r="BV94" s="119" t="s">
        <v>80</v>
      </c>
      <c r="BW94" s="119" t="s">
        <v>5</v>
      </c>
      <c r="BX94" s="119" t="s">
        <v>81</v>
      </c>
      <c r="CL94" s="119" t="s">
        <v>1</v>
      </c>
    </row>
    <row r="95" s="7" customFormat="1" ht="16.5" customHeight="1">
      <c r="A95" s="121" t="s">
        <v>82</v>
      </c>
      <c r="B95" s="122"/>
      <c r="C95" s="123"/>
      <c r="D95" s="124" t="s">
        <v>83</v>
      </c>
      <c r="E95" s="124"/>
      <c r="F95" s="124"/>
      <c r="G95" s="124"/>
      <c r="H95" s="124"/>
      <c r="I95" s="125"/>
      <c r="J95" s="124" t="s">
        <v>84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'SO 701 - Stavební úpravy'!J32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85</v>
      </c>
      <c r="AR95" s="128"/>
      <c r="AS95" s="129">
        <v>0</v>
      </c>
      <c r="AT95" s="130">
        <f>ROUND(SUM(AV95:AW95),2)</f>
        <v>0</v>
      </c>
      <c r="AU95" s="131">
        <f>'SO 701 - Stavební úpravy'!P148</f>
        <v>0</v>
      </c>
      <c r="AV95" s="130">
        <f>'SO 701 - Stavební úpravy'!J35</f>
        <v>0</v>
      </c>
      <c r="AW95" s="130">
        <f>'SO 701 - Stavební úpravy'!J36</f>
        <v>0</v>
      </c>
      <c r="AX95" s="130">
        <f>'SO 701 - Stavební úpravy'!J37</f>
        <v>0</v>
      </c>
      <c r="AY95" s="130">
        <f>'SO 701 - Stavební úpravy'!J38</f>
        <v>0</v>
      </c>
      <c r="AZ95" s="130">
        <f>'SO 701 - Stavební úpravy'!F35</f>
        <v>0</v>
      </c>
      <c r="BA95" s="130">
        <f>'SO 701 - Stavební úpravy'!F36</f>
        <v>0</v>
      </c>
      <c r="BB95" s="130">
        <f>'SO 701 - Stavební úpravy'!F37</f>
        <v>0</v>
      </c>
      <c r="BC95" s="130">
        <f>'SO 701 - Stavební úpravy'!F38</f>
        <v>0</v>
      </c>
      <c r="BD95" s="132">
        <f>'SO 701 - Stavební úpravy'!F39</f>
        <v>0</v>
      </c>
      <c r="BE95" s="7"/>
      <c r="BT95" s="133" t="s">
        <v>86</v>
      </c>
      <c r="BV95" s="133" t="s">
        <v>80</v>
      </c>
      <c r="BW95" s="133" t="s">
        <v>87</v>
      </c>
      <c r="BX95" s="133" t="s">
        <v>5</v>
      </c>
      <c r="CL95" s="133" t="s">
        <v>1</v>
      </c>
      <c r="CM95" s="133" t="s">
        <v>88</v>
      </c>
    </row>
    <row r="96" s="7" customFormat="1" ht="24.75" customHeight="1">
      <c r="A96" s="121" t="s">
        <v>82</v>
      </c>
      <c r="B96" s="122"/>
      <c r="C96" s="123"/>
      <c r="D96" s="124" t="s">
        <v>89</v>
      </c>
      <c r="E96" s="124"/>
      <c r="F96" s="124"/>
      <c r="G96" s="124"/>
      <c r="H96" s="124"/>
      <c r="I96" s="125"/>
      <c r="J96" s="124" t="s">
        <v>90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6">
        <f>'SO 701_01 - Elektro rozvody'!J32</f>
        <v>0</v>
      </c>
      <c r="AH96" s="125"/>
      <c r="AI96" s="125"/>
      <c r="AJ96" s="125"/>
      <c r="AK96" s="125"/>
      <c r="AL96" s="125"/>
      <c r="AM96" s="125"/>
      <c r="AN96" s="126">
        <f>SUM(AG96,AT96)</f>
        <v>0</v>
      </c>
      <c r="AO96" s="125"/>
      <c r="AP96" s="125"/>
      <c r="AQ96" s="127" t="s">
        <v>85</v>
      </c>
      <c r="AR96" s="128"/>
      <c r="AS96" s="129">
        <v>0</v>
      </c>
      <c r="AT96" s="130">
        <f>ROUND(SUM(AV96:AW96),2)</f>
        <v>0</v>
      </c>
      <c r="AU96" s="131">
        <f>'SO 701_01 - Elektro rozvody'!P132</f>
        <v>0</v>
      </c>
      <c r="AV96" s="130">
        <f>'SO 701_01 - Elektro rozvody'!J35</f>
        <v>0</v>
      </c>
      <c r="AW96" s="130">
        <f>'SO 701_01 - Elektro rozvody'!J36</f>
        <v>0</v>
      </c>
      <c r="AX96" s="130">
        <f>'SO 701_01 - Elektro rozvody'!J37</f>
        <v>0</v>
      </c>
      <c r="AY96" s="130">
        <f>'SO 701_01 - Elektro rozvody'!J38</f>
        <v>0</v>
      </c>
      <c r="AZ96" s="130">
        <f>'SO 701_01 - Elektro rozvody'!F35</f>
        <v>0</v>
      </c>
      <c r="BA96" s="130">
        <f>'SO 701_01 - Elektro rozvody'!F36</f>
        <v>0</v>
      </c>
      <c r="BB96" s="130">
        <f>'SO 701_01 - Elektro rozvody'!F37</f>
        <v>0</v>
      </c>
      <c r="BC96" s="130">
        <f>'SO 701_01 - Elektro rozvody'!F38</f>
        <v>0</v>
      </c>
      <c r="BD96" s="132">
        <f>'SO 701_01 - Elektro rozvody'!F39</f>
        <v>0</v>
      </c>
      <c r="BE96" s="7"/>
      <c r="BT96" s="133" t="s">
        <v>86</v>
      </c>
      <c r="BV96" s="133" t="s">
        <v>80</v>
      </c>
      <c r="BW96" s="133" t="s">
        <v>91</v>
      </c>
      <c r="BX96" s="133" t="s">
        <v>5</v>
      </c>
      <c r="CL96" s="133" t="s">
        <v>1</v>
      </c>
      <c r="CM96" s="133" t="s">
        <v>88</v>
      </c>
    </row>
    <row r="97" s="7" customFormat="1" ht="24.75" customHeight="1">
      <c r="A97" s="121" t="s">
        <v>82</v>
      </c>
      <c r="B97" s="122"/>
      <c r="C97" s="123"/>
      <c r="D97" s="124" t="s">
        <v>92</v>
      </c>
      <c r="E97" s="124"/>
      <c r="F97" s="124"/>
      <c r="G97" s="124"/>
      <c r="H97" s="124"/>
      <c r="I97" s="125"/>
      <c r="J97" s="124" t="s">
        <v>93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6">
        <f>'SO 701_02 - ÚT + VZT'!J32</f>
        <v>0</v>
      </c>
      <c r="AH97" s="125"/>
      <c r="AI97" s="125"/>
      <c r="AJ97" s="125"/>
      <c r="AK97" s="125"/>
      <c r="AL97" s="125"/>
      <c r="AM97" s="125"/>
      <c r="AN97" s="126">
        <f>SUM(AG97,AT97)</f>
        <v>0</v>
      </c>
      <c r="AO97" s="125"/>
      <c r="AP97" s="125"/>
      <c r="AQ97" s="127" t="s">
        <v>85</v>
      </c>
      <c r="AR97" s="128"/>
      <c r="AS97" s="134">
        <v>0</v>
      </c>
      <c r="AT97" s="135">
        <f>ROUND(SUM(AV97:AW97),2)</f>
        <v>0</v>
      </c>
      <c r="AU97" s="136">
        <f>'SO 701_02 - ÚT + VZT'!P129</f>
        <v>0</v>
      </c>
      <c r="AV97" s="135">
        <f>'SO 701_02 - ÚT + VZT'!J35</f>
        <v>0</v>
      </c>
      <c r="AW97" s="135">
        <f>'SO 701_02 - ÚT + VZT'!J36</f>
        <v>0</v>
      </c>
      <c r="AX97" s="135">
        <f>'SO 701_02 - ÚT + VZT'!J37</f>
        <v>0</v>
      </c>
      <c r="AY97" s="135">
        <f>'SO 701_02 - ÚT + VZT'!J38</f>
        <v>0</v>
      </c>
      <c r="AZ97" s="135">
        <f>'SO 701_02 - ÚT + VZT'!F35</f>
        <v>0</v>
      </c>
      <c r="BA97" s="135">
        <f>'SO 701_02 - ÚT + VZT'!F36</f>
        <v>0</v>
      </c>
      <c r="BB97" s="135">
        <f>'SO 701_02 - ÚT + VZT'!F37</f>
        <v>0</v>
      </c>
      <c r="BC97" s="135">
        <f>'SO 701_02 - ÚT + VZT'!F38</f>
        <v>0</v>
      </c>
      <c r="BD97" s="137">
        <f>'SO 701_02 - ÚT + VZT'!F39</f>
        <v>0</v>
      </c>
      <c r="BE97" s="7"/>
      <c r="BT97" s="133" t="s">
        <v>86</v>
      </c>
      <c r="BV97" s="133" t="s">
        <v>80</v>
      </c>
      <c r="BW97" s="133" t="s">
        <v>94</v>
      </c>
      <c r="BX97" s="133" t="s">
        <v>5</v>
      </c>
      <c r="CL97" s="133" t="s">
        <v>1</v>
      </c>
      <c r="CM97" s="133" t="s">
        <v>88</v>
      </c>
    </row>
    <row r="98">
      <c r="B98" s="21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0"/>
    </row>
    <row r="99" s="2" customFormat="1" ht="30" customHeight="1">
      <c r="A99" s="40"/>
      <c r="B99" s="41"/>
      <c r="C99" s="109" t="s">
        <v>95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112">
        <f>ROUND(SUM(AG100:AG103), 2)</f>
        <v>0</v>
      </c>
      <c r="AH99" s="112"/>
      <c r="AI99" s="112"/>
      <c r="AJ99" s="112"/>
      <c r="AK99" s="112"/>
      <c r="AL99" s="112"/>
      <c r="AM99" s="112"/>
      <c r="AN99" s="112">
        <f>ROUND(SUM(AN100:AN103), 2)</f>
        <v>0</v>
      </c>
      <c r="AO99" s="112"/>
      <c r="AP99" s="112"/>
      <c r="AQ99" s="138"/>
      <c r="AR99" s="43"/>
      <c r="AS99" s="102" t="s">
        <v>96</v>
      </c>
      <c r="AT99" s="103" t="s">
        <v>97</v>
      </c>
      <c r="AU99" s="103" t="s">
        <v>42</v>
      </c>
      <c r="AV99" s="104" t="s">
        <v>65</v>
      </c>
      <c r="AW99" s="40"/>
      <c r="AX99" s="40"/>
      <c r="AY99" s="40"/>
      <c r="AZ99" s="40"/>
      <c r="BA99" s="40"/>
      <c r="BB99" s="40"/>
      <c r="BC99" s="40"/>
      <c r="BD99" s="40"/>
      <c r="BE99" s="40"/>
    </row>
    <row r="100" s="2" customFormat="1" ht="19.92" customHeight="1">
      <c r="A100" s="40"/>
      <c r="B100" s="41"/>
      <c r="C100" s="42"/>
      <c r="D100" s="139" t="s">
        <v>98</v>
      </c>
      <c r="E100" s="139"/>
      <c r="F100" s="139"/>
      <c r="G100" s="139"/>
      <c r="H100" s="139"/>
      <c r="I100" s="139"/>
      <c r="J100" s="139"/>
      <c r="K100" s="139"/>
      <c r="L100" s="139"/>
      <c r="M100" s="139"/>
      <c r="N100" s="139"/>
      <c r="O100" s="139"/>
      <c r="P100" s="139"/>
      <c r="Q100" s="139"/>
      <c r="R100" s="139"/>
      <c r="S100" s="139"/>
      <c r="T100" s="139"/>
      <c r="U100" s="139"/>
      <c r="V100" s="139"/>
      <c r="W100" s="139"/>
      <c r="X100" s="139"/>
      <c r="Y100" s="139"/>
      <c r="Z100" s="139"/>
      <c r="AA100" s="139"/>
      <c r="AB100" s="139"/>
      <c r="AC100" s="42"/>
      <c r="AD100" s="42"/>
      <c r="AE100" s="42"/>
      <c r="AF100" s="42"/>
      <c r="AG100" s="140">
        <f>ROUND(AG94 * AS100, 2)</f>
        <v>0</v>
      </c>
      <c r="AH100" s="141"/>
      <c r="AI100" s="141"/>
      <c r="AJ100" s="141"/>
      <c r="AK100" s="141"/>
      <c r="AL100" s="141"/>
      <c r="AM100" s="141"/>
      <c r="AN100" s="141">
        <f>ROUND(AG100 + AV100, 2)</f>
        <v>0</v>
      </c>
      <c r="AO100" s="141"/>
      <c r="AP100" s="141"/>
      <c r="AQ100" s="42"/>
      <c r="AR100" s="43"/>
      <c r="AS100" s="142">
        <v>0</v>
      </c>
      <c r="AT100" s="143" t="s">
        <v>99</v>
      </c>
      <c r="AU100" s="143" t="s">
        <v>43</v>
      </c>
      <c r="AV100" s="144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100</v>
      </c>
      <c r="BY100" s="145">
        <f>IF(AU100="základní",AV100,0)</f>
        <v>0</v>
      </c>
      <c r="BZ100" s="145">
        <f>IF(AU100="snížená",AV100,0)</f>
        <v>0</v>
      </c>
      <c r="CA100" s="145">
        <v>0</v>
      </c>
      <c r="CB100" s="145">
        <v>0</v>
      </c>
      <c r="CC100" s="145">
        <v>0</v>
      </c>
      <c r="CD100" s="145">
        <f>IF(AU100="základní",AG100,0)</f>
        <v>0</v>
      </c>
      <c r="CE100" s="145">
        <f>IF(AU100="snížená",AG100,0)</f>
        <v>0</v>
      </c>
      <c r="CF100" s="145">
        <f>IF(AU100="zákl. přenesená",AG100,0)</f>
        <v>0</v>
      </c>
      <c r="CG100" s="145">
        <f>IF(AU100="sníž. přenesená",AG100,0)</f>
        <v>0</v>
      </c>
      <c r="CH100" s="145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>x</v>
      </c>
    </row>
    <row r="101" s="2" customFormat="1" ht="19.92" customHeight="1">
      <c r="A101" s="40"/>
      <c r="B101" s="41"/>
      <c r="C101" s="42"/>
      <c r="D101" s="146" t="s">
        <v>101</v>
      </c>
      <c r="E101" s="139"/>
      <c r="F101" s="139"/>
      <c r="G101" s="139"/>
      <c r="H101" s="139"/>
      <c r="I101" s="139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139"/>
      <c r="Y101" s="139"/>
      <c r="Z101" s="139"/>
      <c r="AA101" s="139"/>
      <c r="AB101" s="139"/>
      <c r="AC101" s="42"/>
      <c r="AD101" s="42"/>
      <c r="AE101" s="42"/>
      <c r="AF101" s="42"/>
      <c r="AG101" s="140">
        <f>ROUND(AG94 * AS101, 2)</f>
        <v>0</v>
      </c>
      <c r="AH101" s="141"/>
      <c r="AI101" s="141"/>
      <c r="AJ101" s="141"/>
      <c r="AK101" s="141"/>
      <c r="AL101" s="141"/>
      <c r="AM101" s="141"/>
      <c r="AN101" s="141">
        <f>ROUND(AG101 + AV101, 2)</f>
        <v>0</v>
      </c>
      <c r="AO101" s="141"/>
      <c r="AP101" s="141"/>
      <c r="AQ101" s="42"/>
      <c r="AR101" s="43"/>
      <c r="AS101" s="142">
        <v>0</v>
      </c>
      <c r="AT101" s="143" t="s">
        <v>99</v>
      </c>
      <c r="AU101" s="143" t="s">
        <v>43</v>
      </c>
      <c r="AV101" s="144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102</v>
      </c>
      <c r="BY101" s="145">
        <f>IF(AU101="základní",AV101,0)</f>
        <v>0</v>
      </c>
      <c r="BZ101" s="145">
        <f>IF(AU101="snížená",AV101,0)</f>
        <v>0</v>
      </c>
      <c r="CA101" s="145">
        <v>0</v>
      </c>
      <c r="CB101" s="145">
        <v>0</v>
      </c>
      <c r="CC101" s="145">
        <v>0</v>
      </c>
      <c r="CD101" s="145">
        <f>IF(AU101="základní",AG101,0)</f>
        <v>0</v>
      </c>
      <c r="CE101" s="145">
        <f>IF(AU101="snížená",AG101,0)</f>
        <v>0</v>
      </c>
      <c r="CF101" s="145">
        <f>IF(AU101="zákl. přenesená",AG101,0)</f>
        <v>0</v>
      </c>
      <c r="CG101" s="145">
        <f>IF(AU101="sníž. přenesená",AG101,0)</f>
        <v>0</v>
      </c>
      <c r="CH101" s="145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9.92" customHeight="1">
      <c r="A102" s="40"/>
      <c r="B102" s="41"/>
      <c r="C102" s="42"/>
      <c r="D102" s="146" t="s">
        <v>101</v>
      </c>
      <c r="E102" s="139"/>
      <c r="F102" s="139"/>
      <c r="G102" s="139"/>
      <c r="H102" s="139"/>
      <c r="I102" s="139"/>
      <c r="J102" s="139"/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42"/>
      <c r="AD102" s="42"/>
      <c r="AE102" s="42"/>
      <c r="AF102" s="42"/>
      <c r="AG102" s="140">
        <f>ROUND(AG94 * AS102, 2)</f>
        <v>0</v>
      </c>
      <c r="AH102" s="141"/>
      <c r="AI102" s="141"/>
      <c r="AJ102" s="141"/>
      <c r="AK102" s="141"/>
      <c r="AL102" s="141"/>
      <c r="AM102" s="141"/>
      <c r="AN102" s="141">
        <f>ROUND(AG102 + AV102, 2)</f>
        <v>0</v>
      </c>
      <c r="AO102" s="141"/>
      <c r="AP102" s="141"/>
      <c r="AQ102" s="42"/>
      <c r="AR102" s="43"/>
      <c r="AS102" s="142">
        <v>0</v>
      </c>
      <c r="AT102" s="143" t="s">
        <v>99</v>
      </c>
      <c r="AU102" s="143" t="s">
        <v>43</v>
      </c>
      <c r="AV102" s="144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102</v>
      </c>
      <c r="BY102" s="145">
        <f>IF(AU102="základní",AV102,0)</f>
        <v>0</v>
      </c>
      <c r="BZ102" s="145">
        <f>IF(AU102="snížená",AV102,0)</f>
        <v>0</v>
      </c>
      <c r="CA102" s="145">
        <v>0</v>
      </c>
      <c r="CB102" s="145">
        <v>0</v>
      </c>
      <c r="CC102" s="145">
        <v>0</v>
      </c>
      <c r="CD102" s="145">
        <f>IF(AU102="základní",AG102,0)</f>
        <v>0</v>
      </c>
      <c r="CE102" s="145">
        <f>IF(AU102="snížená",AG102,0)</f>
        <v>0</v>
      </c>
      <c r="CF102" s="145">
        <f>IF(AU102="zákl. přenesená",AG102,0)</f>
        <v>0</v>
      </c>
      <c r="CG102" s="145">
        <f>IF(AU102="sníž. přenesená",AG102,0)</f>
        <v>0</v>
      </c>
      <c r="CH102" s="145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="2" customFormat="1" ht="19.92" customHeight="1">
      <c r="A103" s="40"/>
      <c r="B103" s="41"/>
      <c r="C103" s="42"/>
      <c r="D103" s="146" t="s">
        <v>101</v>
      </c>
      <c r="E103" s="139"/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42"/>
      <c r="AD103" s="42"/>
      <c r="AE103" s="42"/>
      <c r="AF103" s="42"/>
      <c r="AG103" s="140">
        <f>ROUND(AG94 * AS103, 2)</f>
        <v>0</v>
      </c>
      <c r="AH103" s="141"/>
      <c r="AI103" s="141"/>
      <c r="AJ103" s="141"/>
      <c r="AK103" s="141"/>
      <c r="AL103" s="141"/>
      <c r="AM103" s="141"/>
      <c r="AN103" s="141">
        <f>ROUND(AG103 + AV103, 2)</f>
        <v>0</v>
      </c>
      <c r="AO103" s="141"/>
      <c r="AP103" s="141"/>
      <c r="AQ103" s="42"/>
      <c r="AR103" s="43"/>
      <c r="AS103" s="147">
        <v>0</v>
      </c>
      <c r="AT103" s="148" t="s">
        <v>99</v>
      </c>
      <c r="AU103" s="148" t="s">
        <v>43</v>
      </c>
      <c r="AV103" s="149">
        <f>ROUND(IF(AU103="základní",AG103*L32,IF(AU103="snížená",AG103*L33,0)), 2)</f>
        <v>0</v>
      </c>
      <c r="AW103" s="40"/>
      <c r="AX103" s="40"/>
      <c r="AY103" s="40"/>
      <c r="AZ103" s="40"/>
      <c r="BA103" s="40"/>
      <c r="BB103" s="40"/>
      <c r="BC103" s="40"/>
      <c r="BD103" s="40"/>
      <c r="BE103" s="40"/>
      <c r="BV103" s="17" t="s">
        <v>102</v>
      </c>
      <c r="BY103" s="145">
        <f>IF(AU103="základní",AV103,0)</f>
        <v>0</v>
      </c>
      <c r="BZ103" s="145">
        <f>IF(AU103="snížená",AV103,0)</f>
        <v>0</v>
      </c>
      <c r="CA103" s="145">
        <v>0</v>
      </c>
      <c r="CB103" s="145">
        <v>0</v>
      </c>
      <c r="CC103" s="145">
        <v>0</v>
      </c>
      <c r="CD103" s="145">
        <f>IF(AU103="základní",AG103,0)</f>
        <v>0</v>
      </c>
      <c r="CE103" s="145">
        <f>IF(AU103="snížená",AG103,0)</f>
        <v>0</v>
      </c>
      <c r="CF103" s="145">
        <f>IF(AU103="zákl. přenesená",AG103,0)</f>
        <v>0</v>
      </c>
      <c r="CG103" s="145">
        <f>IF(AU103="sníž. přenesená",AG103,0)</f>
        <v>0</v>
      </c>
      <c r="CH103" s="145">
        <f>IF(AU103="nulová",AG103,0)</f>
        <v>0</v>
      </c>
      <c r="CI103" s="17">
        <f>IF(AU103="základní",1,IF(AU103="snížená",2,IF(AU103="zákl. přenesená",4,IF(AU103="sníž. přenesená",5,3))))</f>
        <v>1</v>
      </c>
      <c r="CJ103" s="17">
        <f>IF(AT103="stavební čast",1,IF(AT103="investiční čast",2,3))</f>
        <v>1</v>
      </c>
      <c r="CK103" s="17" t="str">
        <f>IF(D103="Vyplň vlastní","","x")</f>
        <v/>
      </c>
    </row>
    <row r="104" s="2" customFormat="1" ht="10.8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  <row r="105" s="2" customFormat="1" ht="30" customHeight="1">
      <c r="A105" s="40"/>
      <c r="B105" s="41"/>
      <c r="C105" s="150" t="s">
        <v>103</v>
      </c>
      <c r="D105" s="151"/>
      <c r="E105" s="151"/>
      <c r="F105" s="151"/>
      <c r="G105" s="151"/>
      <c r="H105" s="151"/>
      <c r="I105" s="151"/>
      <c r="J105" s="151"/>
      <c r="K105" s="151"/>
      <c r="L105" s="151"/>
      <c r="M105" s="151"/>
      <c r="N105" s="151"/>
      <c r="O105" s="151"/>
      <c r="P105" s="151"/>
      <c r="Q105" s="151"/>
      <c r="R105" s="151"/>
      <c r="S105" s="151"/>
      <c r="T105" s="151"/>
      <c r="U105" s="15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2">
        <f>ROUND(AG94 + AG99, 2)</f>
        <v>0</v>
      </c>
      <c r="AH105" s="152"/>
      <c r="AI105" s="152"/>
      <c r="AJ105" s="152"/>
      <c r="AK105" s="152"/>
      <c r="AL105" s="152"/>
      <c r="AM105" s="152"/>
      <c r="AN105" s="152">
        <f>ROUND(AN94 + AN99, 2)</f>
        <v>0</v>
      </c>
      <c r="AO105" s="152"/>
      <c r="AP105" s="152"/>
      <c r="AQ105" s="151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  <row r="106" s="2" customFormat="1" ht="6.96" customHeight="1">
      <c r="A106" s="40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  <c r="AN106" s="69"/>
      <c r="AO106" s="69"/>
      <c r="AP106" s="69"/>
      <c r="AQ106" s="69"/>
      <c r="AR106" s="43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</row>
  </sheetData>
  <sheetProtection sheet="1" formatColumns="0" formatRows="0" objects="1" scenarios="1" spinCount="100000" saltValue="BqNB+gKvbCX63Q+H4tqTPSdovZvBSOuaMNU6KulW6wEcOuswn3LK5hgsHOriHTIUxoQ6mzfc4/VbfdEFRDGU7w==" hashValue="H+yO/j8Vr2MKEwLkmtC0xzCn+JcHKB8WuakDPwtY9XBppafI0dPtVN8ujVpJ/3yg92wHoRRBbAuLik9PWujLmQ==" algorithmName="SHA-512" password="CC35"/>
  <mergeCells count="68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AG94:AM94"/>
    <mergeCell ref="AN94:AP94"/>
    <mergeCell ref="AG99:AM99"/>
    <mergeCell ref="AN99:AP99"/>
    <mergeCell ref="AG105:AM105"/>
    <mergeCell ref="AN105:AP105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SO 701 - Stavební úpravy'!C2" display="/"/>
    <hyperlink ref="A96" location="'SO 701_01 - Elektro rozvody'!C2" display="/"/>
    <hyperlink ref="A97" location="'SO 701_02 - ÚT + VZ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0"/>
      <c r="AT3" s="17" t="s">
        <v>88</v>
      </c>
    </row>
    <row r="4" s="1" customFormat="1" ht="24.96" customHeight="1">
      <c r="B4" s="20"/>
      <c r="D4" s="155" t="s">
        <v>104</v>
      </c>
      <c r="L4" s="20"/>
      <c r="M4" s="156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7" t="s">
        <v>16</v>
      </c>
      <c r="L6" s="20"/>
    </row>
    <row r="7" s="1" customFormat="1" ht="16.5" customHeight="1">
      <c r="B7" s="20"/>
      <c r="E7" s="158" t="str">
        <f>'Rekapitulace stavby'!K6</f>
        <v>Stavební úpravy smuteční síně ve Varnsdorfu - úprava toalet</v>
      </c>
      <c r="F7" s="157"/>
      <c r="G7" s="157"/>
      <c r="H7" s="157"/>
      <c r="L7" s="20"/>
    </row>
    <row r="8" s="2" customFormat="1" ht="12" customHeight="1">
      <c r="A8" s="40"/>
      <c r="B8" s="43"/>
      <c r="C8" s="40"/>
      <c r="D8" s="157" t="s">
        <v>105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59" t="s">
        <v>106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7" t="s">
        <v>18</v>
      </c>
      <c r="E11" s="40"/>
      <c r="F11" s="160" t="s">
        <v>1</v>
      </c>
      <c r="G11" s="40"/>
      <c r="H11" s="40"/>
      <c r="I11" s="157" t="s">
        <v>19</v>
      </c>
      <c r="J11" s="160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7" t="s">
        <v>20</v>
      </c>
      <c r="E12" s="40"/>
      <c r="F12" s="160" t="s">
        <v>21</v>
      </c>
      <c r="G12" s="40"/>
      <c r="H12" s="40"/>
      <c r="I12" s="157" t="s">
        <v>22</v>
      </c>
      <c r="J12" s="161" t="str">
        <f>'Rekapitulace stavby'!AN8</f>
        <v>5. 11. 2022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7" t="s">
        <v>24</v>
      </c>
      <c r="E14" s="40"/>
      <c r="F14" s="40"/>
      <c r="G14" s="40"/>
      <c r="H14" s="40"/>
      <c r="I14" s="157" t="s">
        <v>25</v>
      </c>
      <c r="J14" s="160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60" t="s">
        <v>26</v>
      </c>
      <c r="F15" s="40"/>
      <c r="G15" s="40"/>
      <c r="H15" s="40"/>
      <c r="I15" s="157" t="s">
        <v>27</v>
      </c>
      <c r="J15" s="160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7" t="s">
        <v>28</v>
      </c>
      <c r="E17" s="40"/>
      <c r="F17" s="40"/>
      <c r="G17" s="40"/>
      <c r="H17" s="40"/>
      <c r="I17" s="157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60"/>
      <c r="G18" s="160"/>
      <c r="H18" s="160"/>
      <c r="I18" s="157" t="s">
        <v>27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7" t="s">
        <v>30</v>
      </c>
      <c r="E20" s="40"/>
      <c r="F20" s="40"/>
      <c r="G20" s="40"/>
      <c r="H20" s="40"/>
      <c r="I20" s="157" t="s">
        <v>25</v>
      </c>
      <c r="J20" s="160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60" t="s">
        <v>31</v>
      </c>
      <c r="F21" s="40"/>
      <c r="G21" s="40"/>
      <c r="H21" s="40"/>
      <c r="I21" s="157" t="s">
        <v>27</v>
      </c>
      <c r="J21" s="160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7" t="s">
        <v>33</v>
      </c>
      <c r="E23" s="40"/>
      <c r="F23" s="40"/>
      <c r="G23" s="40"/>
      <c r="H23" s="40"/>
      <c r="I23" s="157" t="s">
        <v>25</v>
      </c>
      <c r="J23" s="160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60" t="s">
        <v>107</v>
      </c>
      <c r="F24" s="40"/>
      <c r="G24" s="40"/>
      <c r="H24" s="40"/>
      <c r="I24" s="157" t="s">
        <v>27</v>
      </c>
      <c r="J24" s="160" t="s">
        <v>1</v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7" t="s">
        <v>35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6"/>
      <c r="E29" s="166"/>
      <c r="F29" s="166"/>
      <c r="G29" s="166"/>
      <c r="H29" s="166"/>
      <c r="I29" s="166"/>
      <c r="J29" s="166"/>
      <c r="K29" s="16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60" t="s">
        <v>108</v>
      </c>
      <c r="E30" s="40"/>
      <c r="F30" s="40"/>
      <c r="G30" s="40"/>
      <c r="H30" s="40"/>
      <c r="I30" s="40"/>
      <c r="J30" s="167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68" t="s">
        <v>98</v>
      </c>
      <c r="E31" s="40"/>
      <c r="F31" s="40"/>
      <c r="G31" s="40"/>
      <c r="H31" s="40"/>
      <c r="I31" s="40"/>
      <c r="J31" s="167">
        <f>J121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69" t="s">
        <v>38</v>
      </c>
      <c r="E32" s="40"/>
      <c r="F32" s="40"/>
      <c r="G32" s="40"/>
      <c r="H32" s="40"/>
      <c r="I32" s="40"/>
      <c r="J32" s="170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66"/>
      <c r="E33" s="166"/>
      <c r="F33" s="166"/>
      <c r="G33" s="166"/>
      <c r="H33" s="166"/>
      <c r="I33" s="166"/>
      <c r="J33" s="166"/>
      <c r="K33" s="166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71" t="s">
        <v>40</v>
      </c>
      <c r="G34" s="40"/>
      <c r="H34" s="40"/>
      <c r="I34" s="171" t="s">
        <v>39</v>
      </c>
      <c r="J34" s="171" t="s">
        <v>41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72" t="s">
        <v>42</v>
      </c>
      <c r="E35" s="157" t="s">
        <v>43</v>
      </c>
      <c r="F35" s="173">
        <f>ROUND((ROUND((SUM(BE121:BE128) + SUM(BE148:BE490)),  2) + SUM(BE492:BE494)), 2)</f>
        <v>0</v>
      </c>
      <c r="G35" s="40"/>
      <c r="H35" s="40"/>
      <c r="I35" s="174">
        <v>0.20999999999999999</v>
      </c>
      <c r="J35" s="173">
        <f>ROUND((ROUND(((SUM(BE121:BE128) + SUM(BE148:BE490))*I35),  2) + (SUM(BE492:BE494)*I35)),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57" t="s">
        <v>44</v>
      </c>
      <c r="F36" s="173">
        <f>ROUND((ROUND((SUM(BF121:BF128) + SUM(BF148:BF490)),  2) + SUM(BF492:BF494)), 2)</f>
        <v>0</v>
      </c>
      <c r="G36" s="40"/>
      <c r="H36" s="40"/>
      <c r="I36" s="174">
        <v>0.14999999999999999</v>
      </c>
      <c r="J36" s="173">
        <f>ROUND((ROUND(((SUM(BF121:BF128) + SUM(BF148:BF490))*I36),  2) + (SUM(BF492:BF494)*I36)),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57" t="s">
        <v>45</v>
      </c>
      <c r="F37" s="173">
        <f>ROUND((ROUND((SUM(BG121:BG128) + SUM(BG148:BG490)),  2) + SUM(BG492:BG494)), 2)</f>
        <v>0</v>
      </c>
      <c r="G37" s="40"/>
      <c r="H37" s="40"/>
      <c r="I37" s="174">
        <v>0.20999999999999999</v>
      </c>
      <c r="J37" s="17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57" t="s">
        <v>46</v>
      </c>
      <c r="F38" s="173">
        <f>ROUND((ROUND((SUM(BH121:BH128) + SUM(BH148:BH490)),  2) + SUM(BH492:BH494)), 2)</f>
        <v>0</v>
      </c>
      <c r="G38" s="40"/>
      <c r="H38" s="40"/>
      <c r="I38" s="174">
        <v>0.14999999999999999</v>
      </c>
      <c r="J38" s="173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7" t="s">
        <v>47</v>
      </c>
      <c r="F39" s="173">
        <f>ROUND((ROUND((SUM(BI121:BI128) + SUM(BI148:BI490)),  2) + SUM(BI492:BI494)), 2)</f>
        <v>0</v>
      </c>
      <c r="G39" s="40"/>
      <c r="H39" s="40"/>
      <c r="I39" s="174">
        <v>0</v>
      </c>
      <c r="J39" s="17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75"/>
      <c r="D41" s="176" t="s">
        <v>48</v>
      </c>
      <c r="E41" s="177"/>
      <c r="F41" s="177"/>
      <c r="G41" s="178" t="s">
        <v>49</v>
      </c>
      <c r="H41" s="179" t="s">
        <v>50</v>
      </c>
      <c r="I41" s="177"/>
      <c r="J41" s="180">
        <f>SUM(J32:J39)</f>
        <v>0</v>
      </c>
      <c r="K41" s="181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2" t="s">
        <v>51</v>
      </c>
      <c r="E50" s="183"/>
      <c r="F50" s="183"/>
      <c r="G50" s="182" t="s">
        <v>52</v>
      </c>
      <c r="H50" s="183"/>
      <c r="I50" s="183"/>
      <c r="J50" s="183"/>
      <c r="K50" s="183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84" t="s">
        <v>53</v>
      </c>
      <c r="E61" s="185"/>
      <c r="F61" s="186" t="s">
        <v>54</v>
      </c>
      <c r="G61" s="184" t="s">
        <v>53</v>
      </c>
      <c r="H61" s="185"/>
      <c r="I61" s="185"/>
      <c r="J61" s="187" t="s">
        <v>54</v>
      </c>
      <c r="K61" s="185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2" t="s">
        <v>55</v>
      </c>
      <c r="E65" s="188"/>
      <c r="F65" s="188"/>
      <c r="G65" s="182" t="s">
        <v>56</v>
      </c>
      <c r="H65" s="188"/>
      <c r="I65" s="188"/>
      <c r="J65" s="188"/>
      <c r="K65" s="188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84" t="s">
        <v>53</v>
      </c>
      <c r="E76" s="185"/>
      <c r="F76" s="186" t="s">
        <v>54</v>
      </c>
      <c r="G76" s="184" t="s">
        <v>53</v>
      </c>
      <c r="H76" s="185"/>
      <c r="I76" s="185"/>
      <c r="J76" s="187" t="s">
        <v>54</v>
      </c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109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3" t="str">
        <f>E7</f>
        <v>Stavební úpravy smuteční síně ve Varnsdorfu - úprava toalet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105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SO 701 - Stavební úpravy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>Varnsdorf</v>
      </c>
      <c r="G89" s="42"/>
      <c r="H89" s="42"/>
      <c r="I89" s="32" t="s">
        <v>22</v>
      </c>
      <c r="J89" s="81" t="str">
        <f>IF(J12="","",J12)</f>
        <v>5. 11. 2022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5.65" customHeight="1">
      <c r="A91" s="40"/>
      <c r="B91" s="41"/>
      <c r="C91" s="32" t="s">
        <v>24</v>
      </c>
      <c r="D91" s="42"/>
      <c r="E91" s="42"/>
      <c r="F91" s="27" t="str">
        <f>E15</f>
        <v>Město Varnsdorf</v>
      </c>
      <c r="G91" s="42"/>
      <c r="H91" s="42"/>
      <c r="I91" s="32" t="s">
        <v>30</v>
      </c>
      <c r="J91" s="36" t="str">
        <f>E21</f>
        <v>Ing. Václav Jára, ForWood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28</v>
      </c>
      <c r="D92" s="42"/>
      <c r="E92" s="42"/>
      <c r="F92" s="27" t="str">
        <f>IF(E18="","",E18)</f>
        <v>Vyplň údaj</v>
      </c>
      <c r="G92" s="42"/>
      <c r="H92" s="42"/>
      <c r="I92" s="32" t="s">
        <v>33</v>
      </c>
      <c r="J92" s="36" t="str">
        <f>E24</f>
        <v>Bc. Zuzana Kosáková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4" t="s">
        <v>110</v>
      </c>
      <c r="D94" s="151"/>
      <c r="E94" s="151"/>
      <c r="F94" s="151"/>
      <c r="G94" s="151"/>
      <c r="H94" s="151"/>
      <c r="I94" s="151"/>
      <c r="J94" s="195" t="s">
        <v>111</v>
      </c>
      <c r="K94" s="15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6" t="s">
        <v>112</v>
      </c>
      <c r="D96" s="42"/>
      <c r="E96" s="42"/>
      <c r="F96" s="42"/>
      <c r="G96" s="42"/>
      <c r="H96" s="42"/>
      <c r="I96" s="42"/>
      <c r="J96" s="112">
        <f>J148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113</v>
      </c>
    </row>
    <row r="97" s="9" customFormat="1" ht="24.96" customHeight="1">
      <c r="A97" s="9"/>
      <c r="B97" s="197"/>
      <c r="C97" s="198"/>
      <c r="D97" s="199" t="s">
        <v>114</v>
      </c>
      <c r="E97" s="200"/>
      <c r="F97" s="200"/>
      <c r="G97" s="200"/>
      <c r="H97" s="200"/>
      <c r="I97" s="200"/>
      <c r="J97" s="201">
        <f>J149</f>
        <v>0</v>
      </c>
      <c r="K97" s="198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3"/>
      <c r="C98" s="204"/>
      <c r="D98" s="205" t="s">
        <v>115</v>
      </c>
      <c r="E98" s="206"/>
      <c r="F98" s="206"/>
      <c r="G98" s="206"/>
      <c r="H98" s="206"/>
      <c r="I98" s="206"/>
      <c r="J98" s="207">
        <f>J150</f>
        <v>0</v>
      </c>
      <c r="K98" s="204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3"/>
      <c r="C99" s="204"/>
      <c r="D99" s="205" t="s">
        <v>116</v>
      </c>
      <c r="E99" s="206"/>
      <c r="F99" s="206"/>
      <c r="G99" s="206"/>
      <c r="H99" s="206"/>
      <c r="I99" s="206"/>
      <c r="J99" s="207">
        <f>J187</f>
        <v>0</v>
      </c>
      <c r="K99" s="204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3"/>
      <c r="C100" s="204"/>
      <c r="D100" s="205" t="s">
        <v>117</v>
      </c>
      <c r="E100" s="206"/>
      <c r="F100" s="206"/>
      <c r="G100" s="206"/>
      <c r="H100" s="206"/>
      <c r="I100" s="206"/>
      <c r="J100" s="207">
        <f>J195</f>
        <v>0</v>
      </c>
      <c r="K100" s="204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204"/>
      <c r="D101" s="205" t="s">
        <v>118</v>
      </c>
      <c r="E101" s="206"/>
      <c r="F101" s="206"/>
      <c r="G101" s="206"/>
      <c r="H101" s="206"/>
      <c r="I101" s="206"/>
      <c r="J101" s="207">
        <f>J197</f>
        <v>0</v>
      </c>
      <c r="K101" s="204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3"/>
      <c r="C102" s="204"/>
      <c r="D102" s="205" t="s">
        <v>119</v>
      </c>
      <c r="E102" s="206"/>
      <c r="F102" s="206"/>
      <c r="G102" s="206"/>
      <c r="H102" s="206"/>
      <c r="I102" s="206"/>
      <c r="J102" s="207">
        <f>J229</f>
        <v>0</v>
      </c>
      <c r="K102" s="204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3"/>
      <c r="C103" s="204"/>
      <c r="D103" s="205" t="s">
        <v>120</v>
      </c>
      <c r="E103" s="206"/>
      <c r="F103" s="206"/>
      <c r="G103" s="206"/>
      <c r="H103" s="206"/>
      <c r="I103" s="206"/>
      <c r="J103" s="207">
        <f>J233</f>
        <v>0</v>
      </c>
      <c r="K103" s="204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3"/>
      <c r="C104" s="204"/>
      <c r="D104" s="205" t="s">
        <v>121</v>
      </c>
      <c r="E104" s="206"/>
      <c r="F104" s="206"/>
      <c r="G104" s="206"/>
      <c r="H104" s="206"/>
      <c r="I104" s="206"/>
      <c r="J104" s="207">
        <f>J255</f>
        <v>0</v>
      </c>
      <c r="K104" s="204"/>
      <c r="L104" s="20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3"/>
      <c r="C105" s="204"/>
      <c r="D105" s="205" t="s">
        <v>122</v>
      </c>
      <c r="E105" s="206"/>
      <c r="F105" s="206"/>
      <c r="G105" s="206"/>
      <c r="H105" s="206"/>
      <c r="I105" s="206"/>
      <c r="J105" s="207">
        <f>J268</f>
        <v>0</v>
      </c>
      <c r="K105" s="204"/>
      <c r="L105" s="20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7"/>
      <c r="C106" s="198"/>
      <c r="D106" s="199" t="s">
        <v>123</v>
      </c>
      <c r="E106" s="200"/>
      <c r="F106" s="200"/>
      <c r="G106" s="200"/>
      <c r="H106" s="200"/>
      <c r="I106" s="200"/>
      <c r="J106" s="201">
        <f>J270</f>
        <v>0</v>
      </c>
      <c r="K106" s="198"/>
      <c r="L106" s="20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3"/>
      <c r="C107" s="204"/>
      <c r="D107" s="205" t="s">
        <v>124</v>
      </c>
      <c r="E107" s="206"/>
      <c r="F107" s="206"/>
      <c r="G107" s="206"/>
      <c r="H107" s="206"/>
      <c r="I107" s="206"/>
      <c r="J107" s="207">
        <f>J271</f>
        <v>0</v>
      </c>
      <c r="K107" s="204"/>
      <c r="L107" s="20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3"/>
      <c r="C108" s="204"/>
      <c r="D108" s="205" t="s">
        <v>125</v>
      </c>
      <c r="E108" s="206"/>
      <c r="F108" s="206"/>
      <c r="G108" s="206"/>
      <c r="H108" s="206"/>
      <c r="I108" s="206"/>
      <c r="J108" s="207">
        <f>J281</f>
        <v>0</v>
      </c>
      <c r="K108" s="204"/>
      <c r="L108" s="20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3"/>
      <c r="C109" s="204"/>
      <c r="D109" s="205" t="s">
        <v>126</v>
      </c>
      <c r="E109" s="206"/>
      <c r="F109" s="206"/>
      <c r="G109" s="206"/>
      <c r="H109" s="206"/>
      <c r="I109" s="206"/>
      <c r="J109" s="207">
        <f>J301</f>
        <v>0</v>
      </c>
      <c r="K109" s="204"/>
      <c r="L109" s="20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3"/>
      <c r="C110" s="204"/>
      <c r="D110" s="205" t="s">
        <v>127</v>
      </c>
      <c r="E110" s="206"/>
      <c r="F110" s="206"/>
      <c r="G110" s="206"/>
      <c r="H110" s="206"/>
      <c r="I110" s="206"/>
      <c r="J110" s="207">
        <f>J311</f>
        <v>0</v>
      </c>
      <c r="K110" s="204"/>
      <c r="L110" s="20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3"/>
      <c r="C111" s="204"/>
      <c r="D111" s="205" t="s">
        <v>128</v>
      </c>
      <c r="E111" s="206"/>
      <c r="F111" s="206"/>
      <c r="G111" s="206"/>
      <c r="H111" s="206"/>
      <c r="I111" s="206"/>
      <c r="J111" s="207">
        <f>J347</f>
        <v>0</v>
      </c>
      <c r="K111" s="204"/>
      <c r="L111" s="20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3"/>
      <c r="C112" s="204"/>
      <c r="D112" s="205" t="s">
        <v>129</v>
      </c>
      <c r="E112" s="206"/>
      <c r="F112" s="206"/>
      <c r="G112" s="206"/>
      <c r="H112" s="206"/>
      <c r="I112" s="206"/>
      <c r="J112" s="207">
        <f>J354</f>
        <v>0</v>
      </c>
      <c r="K112" s="204"/>
      <c r="L112" s="20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3"/>
      <c r="C113" s="204"/>
      <c r="D113" s="205" t="s">
        <v>130</v>
      </c>
      <c r="E113" s="206"/>
      <c r="F113" s="206"/>
      <c r="G113" s="206"/>
      <c r="H113" s="206"/>
      <c r="I113" s="206"/>
      <c r="J113" s="207">
        <f>J380</f>
        <v>0</v>
      </c>
      <c r="K113" s="204"/>
      <c r="L113" s="20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3"/>
      <c r="C114" s="204"/>
      <c r="D114" s="205" t="s">
        <v>131</v>
      </c>
      <c r="E114" s="206"/>
      <c r="F114" s="206"/>
      <c r="G114" s="206"/>
      <c r="H114" s="206"/>
      <c r="I114" s="206"/>
      <c r="J114" s="207">
        <f>J424</f>
        <v>0</v>
      </c>
      <c r="K114" s="204"/>
      <c r="L114" s="20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3"/>
      <c r="C115" s="204"/>
      <c r="D115" s="205" t="s">
        <v>132</v>
      </c>
      <c r="E115" s="206"/>
      <c r="F115" s="206"/>
      <c r="G115" s="206"/>
      <c r="H115" s="206"/>
      <c r="I115" s="206"/>
      <c r="J115" s="207">
        <f>J466</f>
        <v>0</v>
      </c>
      <c r="K115" s="204"/>
      <c r="L115" s="20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3"/>
      <c r="C116" s="204"/>
      <c r="D116" s="205" t="s">
        <v>133</v>
      </c>
      <c r="E116" s="206"/>
      <c r="F116" s="206"/>
      <c r="G116" s="206"/>
      <c r="H116" s="206"/>
      <c r="I116" s="206"/>
      <c r="J116" s="207">
        <f>J473</f>
        <v>0</v>
      </c>
      <c r="K116" s="204"/>
      <c r="L116" s="20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97"/>
      <c r="C117" s="198"/>
      <c r="D117" s="199" t="s">
        <v>134</v>
      </c>
      <c r="E117" s="200"/>
      <c r="F117" s="200"/>
      <c r="G117" s="200"/>
      <c r="H117" s="200"/>
      <c r="I117" s="200"/>
      <c r="J117" s="201">
        <f>J487</f>
        <v>0</v>
      </c>
      <c r="K117" s="198"/>
      <c r="L117" s="202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9" customFormat="1" ht="21.84" customHeight="1">
      <c r="A118" s="9"/>
      <c r="B118" s="197"/>
      <c r="C118" s="198"/>
      <c r="D118" s="209" t="s">
        <v>135</v>
      </c>
      <c r="E118" s="198"/>
      <c r="F118" s="198"/>
      <c r="G118" s="198"/>
      <c r="H118" s="198"/>
      <c r="I118" s="198"/>
      <c r="J118" s="210">
        <f>J491</f>
        <v>0</v>
      </c>
      <c r="K118" s="198"/>
      <c r="L118" s="202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29.28" customHeight="1">
      <c r="A121" s="40"/>
      <c r="B121" s="41"/>
      <c r="C121" s="196" t="s">
        <v>136</v>
      </c>
      <c r="D121" s="42"/>
      <c r="E121" s="42"/>
      <c r="F121" s="42"/>
      <c r="G121" s="42"/>
      <c r="H121" s="42"/>
      <c r="I121" s="42"/>
      <c r="J121" s="211">
        <f>ROUND(J122 + J123 + J124 + J125 + J126 + J127,2)</f>
        <v>0</v>
      </c>
      <c r="K121" s="42"/>
      <c r="L121" s="65"/>
      <c r="N121" s="212" t="s">
        <v>42</v>
      </c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8" customHeight="1">
      <c r="A122" s="40"/>
      <c r="B122" s="41"/>
      <c r="C122" s="42"/>
      <c r="D122" s="146" t="s">
        <v>137</v>
      </c>
      <c r="E122" s="139"/>
      <c r="F122" s="139"/>
      <c r="G122" s="42"/>
      <c r="H122" s="42"/>
      <c r="I122" s="42"/>
      <c r="J122" s="140">
        <v>0</v>
      </c>
      <c r="K122" s="42"/>
      <c r="L122" s="213"/>
      <c r="M122" s="214"/>
      <c r="N122" s="215" t="s">
        <v>43</v>
      </c>
      <c r="O122" s="214"/>
      <c r="P122" s="214"/>
      <c r="Q122" s="214"/>
      <c r="R122" s="214"/>
      <c r="S122" s="216"/>
      <c r="T122" s="216"/>
      <c r="U122" s="216"/>
      <c r="V122" s="216"/>
      <c r="W122" s="216"/>
      <c r="X122" s="216"/>
      <c r="Y122" s="216"/>
      <c r="Z122" s="216"/>
      <c r="AA122" s="216"/>
      <c r="AB122" s="216"/>
      <c r="AC122" s="216"/>
      <c r="AD122" s="216"/>
      <c r="AE122" s="216"/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7" t="s">
        <v>138</v>
      </c>
      <c r="AZ122" s="214"/>
      <c r="BA122" s="214"/>
      <c r="BB122" s="214"/>
      <c r="BC122" s="214"/>
      <c r="BD122" s="214"/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217" t="s">
        <v>86</v>
      </c>
      <c r="BK122" s="214"/>
      <c r="BL122" s="214"/>
      <c r="BM122" s="214"/>
    </row>
    <row r="123" s="2" customFormat="1" ht="18" customHeight="1">
      <c r="A123" s="40"/>
      <c r="B123" s="41"/>
      <c r="C123" s="42"/>
      <c r="D123" s="146" t="s">
        <v>139</v>
      </c>
      <c r="E123" s="139"/>
      <c r="F123" s="139"/>
      <c r="G123" s="42"/>
      <c r="H123" s="42"/>
      <c r="I123" s="42"/>
      <c r="J123" s="140">
        <v>0</v>
      </c>
      <c r="K123" s="42"/>
      <c r="L123" s="213"/>
      <c r="M123" s="214"/>
      <c r="N123" s="215" t="s">
        <v>43</v>
      </c>
      <c r="O123" s="214"/>
      <c r="P123" s="214"/>
      <c r="Q123" s="214"/>
      <c r="R123" s="214"/>
      <c r="S123" s="216"/>
      <c r="T123" s="216"/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7" t="s">
        <v>138</v>
      </c>
      <c r="AZ123" s="214"/>
      <c r="BA123" s="214"/>
      <c r="BB123" s="214"/>
      <c r="BC123" s="214"/>
      <c r="BD123" s="214"/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217" t="s">
        <v>86</v>
      </c>
      <c r="BK123" s="214"/>
      <c r="BL123" s="214"/>
      <c r="BM123" s="214"/>
    </row>
    <row r="124" s="2" customFormat="1" ht="18" customHeight="1">
      <c r="A124" s="40"/>
      <c r="B124" s="41"/>
      <c r="C124" s="42"/>
      <c r="D124" s="146" t="s">
        <v>140</v>
      </c>
      <c r="E124" s="139"/>
      <c r="F124" s="139"/>
      <c r="G124" s="42"/>
      <c r="H124" s="42"/>
      <c r="I124" s="42"/>
      <c r="J124" s="140">
        <v>0</v>
      </c>
      <c r="K124" s="42"/>
      <c r="L124" s="213"/>
      <c r="M124" s="214"/>
      <c r="N124" s="215" t="s">
        <v>43</v>
      </c>
      <c r="O124" s="214"/>
      <c r="P124" s="214"/>
      <c r="Q124" s="214"/>
      <c r="R124" s="214"/>
      <c r="S124" s="216"/>
      <c r="T124" s="216"/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7" t="s">
        <v>138</v>
      </c>
      <c r="AZ124" s="214"/>
      <c r="BA124" s="214"/>
      <c r="BB124" s="214"/>
      <c r="BC124" s="214"/>
      <c r="BD124" s="214"/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217" t="s">
        <v>86</v>
      </c>
      <c r="BK124" s="214"/>
      <c r="BL124" s="214"/>
      <c r="BM124" s="214"/>
    </row>
    <row r="125" s="2" customFormat="1" ht="18" customHeight="1">
      <c r="A125" s="40"/>
      <c r="B125" s="41"/>
      <c r="C125" s="42"/>
      <c r="D125" s="146" t="s">
        <v>141</v>
      </c>
      <c r="E125" s="139"/>
      <c r="F125" s="139"/>
      <c r="G125" s="42"/>
      <c r="H125" s="42"/>
      <c r="I125" s="42"/>
      <c r="J125" s="140">
        <v>0</v>
      </c>
      <c r="K125" s="42"/>
      <c r="L125" s="213"/>
      <c r="M125" s="214"/>
      <c r="N125" s="215" t="s">
        <v>43</v>
      </c>
      <c r="O125" s="214"/>
      <c r="P125" s="214"/>
      <c r="Q125" s="214"/>
      <c r="R125" s="214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  <c r="AF125" s="214"/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7" t="s">
        <v>138</v>
      </c>
      <c r="AZ125" s="214"/>
      <c r="BA125" s="214"/>
      <c r="BB125" s="214"/>
      <c r="BC125" s="214"/>
      <c r="BD125" s="214"/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217" t="s">
        <v>86</v>
      </c>
      <c r="BK125" s="214"/>
      <c r="BL125" s="214"/>
      <c r="BM125" s="214"/>
    </row>
    <row r="126" s="2" customFormat="1" ht="18" customHeight="1">
      <c r="A126" s="40"/>
      <c r="B126" s="41"/>
      <c r="C126" s="42"/>
      <c r="D126" s="146" t="s">
        <v>142</v>
      </c>
      <c r="E126" s="139"/>
      <c r="F126" s="139"/>
      <c r="G126" s="42"/>
      <c r="H126" s="42"/>
      <c r="I126" s="42"/>
      <c r="J126" s="140">
        <v>0</v>
      </c>
      <c r="K126" s="42"/>
      <c r="L126" s="213"/>
      <c r="M126" s="214"/>
      <c r="N126" s="215" t="s">
        <v>43</v>
      </c>
      <c r="O126" s="214"/>
      <c r="P126" s="214"/>
      <c r="Q126" s="214"/>
      <c r="R126" s="214"/>
      <c r="S126" s="216"/>
      <c r="T126" s="216"/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  <c r="AF126" s="214"/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7" t="s">
        <v>138</v>
      </c>
      <c r="AZ126" s="214"/>
      <c r="BA126" s="214"/>
      <c r="BB126" s="214"/>
      <c r="BC126" s="214"/>
      <c r="BD126" s="214"/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217" t="s">
        <v>86</v>
      </c>
      <c r="BK126" s="214"/>
      <c r="BL126" s="214"/>
      <c r="BM126" s="214"/>
    </row>
    <row r="127" s="2" customFormat="1" ht="18" customHeight="1">
      <c r="A127" s="40"/>
      <c r="B127" s="41"/>
      <c r="C127" s="42"/>
      <c r="D127" s="139" t="s">
        <v>143</v>
      </c>
      <c r="E127" s="42"/>
      <c r="F127" s="42"/>
      <c r="G127" s="42"/>
      <c r="H127" s="42"/>
      <c r="I127" s="42"/>
      <c r="J127" s="140">
        <f>ROUND(J30*T127,2)</f>
        <v>0</v>
      </c>
      <c r="K127" s="42"/>
      <c r="L127" s="213"/>
      <c r="M127" s="214"/>
      <c r="N127" s="215" t="s">
        <v>43</v>
      </c>
      <c r="O127" s="214"/>
      <c r="P127" s="214"/>
      <c r="Q127" s="214"/>
      <c r="R127" s="214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7" t="s">
        <v>144</v>
      </c>
      <c r="AZ127" s="214"/>
      <c r="BA127" s="214"/>
      <c r="BB127" s="214"/>
      <c r="BC127" s="214"/>
      <c r="BD127" s="214"/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217" t="s">
        <v>86</v>
      </c>
      <c r="BK127" s="214"/>
      <c r="BL127" s="214"/>
      <c r="BM127" s="214"/>
    </row>
    <row r="128" s="2" customFormat="1">
      <c r="A128" s="40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29.28" customHeight="1">
      <c r="A129" s="40"/>
      <c r="B129" s="41"/>
      <c r="C129" s="150" t="s">
        <v>103</v>
      </c>
      <c r="D129" s="151"/>
      <c r="E129" s="151"/>
      <c r="F129" s="151"/>
      <c r="G129" s="151"/>
      <c r="H129" s="151"/>
      <c r="I129" s="151"/>
      <c r="J129" s="152">
        <f>ROUND(J96+J121,2)</f>
        <v>0</v>
      </c>
      <c r="K129" s="151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6.96" customHeight="1">
      <c r="A130" s="40"/>
      <c r="B130" s="68"/>
      <c r="C130" s="69"/>
      <c r="D130" s="69"/>
      <c r="E130" s="69"/>
      <c r="F130" s="69"/>
      <c r="G130" s="69"/>
      <c r="H130" s="69"/>
      <c r="I130" s="69"/>
      <c r="J130" s="69"/>
      <c r="K130" s="69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4" s="2" customFormat="1" ht="6.96" customHeight="1">
      <c r="A134" s="40"/>
      <c r="B134" s="70"/>
      <c r="C134" s="71"/>
      <c r="D134" s="71"/>
      <c r="E134" s="71"/>
      <c r="F134" s="71"/>
      <c r="G134" s="71"/>
      <c r="H134" s="71"/>
      <c r="I134" s="71"/>
      <c r="J134" s="71"/>
      <c r="K134" s="71"/>
      <c r="L134" s="65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24.96" customHeight="1">
      <c r="A135" s="40"/>
      <c r="B135" s="41"/>
      <c r="C135" s="23" t="s">
        <v>145</v>
      </c>
      <c r="D135" s="42"/>
      <c r="E135" s="42"/>
      <c r="F135" s="42"/>
      <c r="G135" s="42"/>
      <c r="H135" s="42"/>
      <c r="I135" s="42"/>
      <c r="J135" s="42"/>
      <c r="K135" s="42"/>
      <c r="L135" s="65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="2" customFormat="1" ht="6.96" customHeight="1">
      <c r="A136" s="40"/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65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</row>
    <row r="137" s="2" customFormat="1" ht="12" customHeight="1">
      <c r="A137" s="40"/>
      <c r="B137" s="41"/>
      <c r="C137" s="32" t="s">
        <v>16</v>
      </c>
      <c r="D137" s="42"/>
      <c r="E137" s="42"/>
      <c r="F137" s="42"/>
      <c r="G137" s="42"/>
      <c r="H137" s="42"/>
      <c r="I137" s="42"/>
      <c r="J137" s="42"/>
      <c r="K137" s="42"/>
      <c r="L137" s="65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16.5" customHeight="1">
      <c r="A138" s="40"/>
      <c r="B138" s="41"/>
      <c r="C138" s="42"/>
      <c r="D138" s="42"/>
      <c r="E138" s="193" t="str">
        <f>E7</f>
        <v>Stavební úpravy smuteční síně ve Varnsdorfu - úprava toalet</v>
      </c>
      <c r="F138" s="32"/>
      <c r="G138" s="32"/>
      <c r="H138" s="32"/>
      <c r="I138" s="42"/>
      <c r="J138" s="42"/>
      <c r="K138" s="42"/>
      <c r="L138" s="65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12" customHeight="1">
      <c r="A139" s="40"/>
      <c r="B139" s="41"/>
      <c r="C139" s="32" t="s">
        <v>105</v>
      </c>
      <c r="D139" s="42"/>
      <c r="E139" s="42"/>
      <c r="F139" s="42"/>
      <c r="G139" s="42"/>
      <c r="H139" s="42"/>
      <c r="I139" s="42"/>
      <c r="J139" s="42"/>
      <c r="K139" s="42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16.5" customHeight="1">
      <c r="A140" s="40"/>
      <c r="B140" s="41"/>
      <c r="C140" s="42"/>
      <c r="D140" s="42"/>
      <c r="E140" s="78" t="str">
        <f>E9</f>
        <v>SO 701 - Stavební úpravy</v>
      </c>
      <c r="F140" s="42"/>
      <c r="G140" s="42"/>
      <c r="H140" s="42"/>
      <c r="I140" s="42"/>
      <c r="J140" s="42"/>
      <c r="K140" s="42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6.96" customHeight="1">
      <c r="A141" s="40"/>
      <c r="B141" s="41"/>
      <c r="C141" s="42"/>
      <c r="D141" s="42"/>
      <c r="E141" s="42"/>
      <c r="F141" s="42"/>
      <c r="G141" s="42"/>
      <c r="H141" s="42"/>
      <c r="I141" s="42"/>
      <c r="J141" s="42"/>
      <c r="K141" s="42"/>
      <c r="L141" s="65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12" customHeight="1">
      <c r="A142" s="40"/>
      <c r="B142" s="41"/>
      <c r="C142" s="32" t="s">
        <v>20</v>
      </c>
      <c r="D142" s="42"/>
      <c r="E142" s="42"/>
      <c r="F142" s="27" t="str">
        <f>F12</f>
        <v>Varnsdorf</v>
      </c>
      <c r="G142" s="42"/>
      <c r="H142" s="42"/>
      <c r="I142" s="32" t="s">
        <v>22</v>
      </c>
      <c r="J142" s="81" t="str">
        <f>IF(J12="","",J12)</f>
        <v>5. 11. 2022</v>
      </c>
      <c r="K142" s="42"/>
      <c r="L142" s="65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6.96" customHeight="1">
      <c r="A143" s="40"/>
      <c r="B143" s="41"/>
      <c r="C143" s="42"/>
      <c r="D143" s="42"/>
      <c r="E143" s="42"/>
      <c r="F143" s="42"/>
      <c r="G143" s="42"/>
      <c r="H143" s="42"/>
      <c r="I143" s="42"/>
      <c r="J143" s="42"/>
      <c r="K143" s="42"/>
      <c r="L143" s="65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25.65" customHeight="1">
      <c r="A144" s="40"/>
      <c r="B144" s="41"/>
      <c r="C144" s="32" t="s">
        <v>24</v>
      </c>
      <c r="D144" s="42"/>
      <c r="E144" s="42"/>
      <c r="F144" s="27" t="str">
        <f>E15</f>
        <v>Město Varnsdorf</v>
      </c>
      <c r="G144" s="42"/>
      <c r="H144" s="42"/>
      <c r="I144" s="32" t="s">
        <v>30</v>
      </c>
      <c r="J144" s="36" t="str">
        <f>E21</f>
        <v>Ing. Václav Jára, ForWood</v>
      </c>
      <c r="K144" s="42"/>
      <c r="L144" s="65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15.15" customHeight="1">
      <c r="A145" s="40"/>
      <c r="B145" s="41"/>
      <c r="C145" s="32" t="s">
        <v>28</v>
      </c>
      <c r="D145" s="42"/>
      <c r="E145" s="42"/>
      <c r="F145" s="27" t="str">
        <f>IF(E18="","",E18)</f>
        <v>Vyplň údaj</v>
      </c>
      <c r="G145" s="42"/>
      <c r="H145" s="42"/>
      <c r="I145" s="32" t="s">
        <v>33</v>
      </c>
      <c r="J145" s="36" t="str">
        <f>E24</f>
        <v>Bc. Zuzana Kosáková</v>
      </c>
      <c r="K145" s="42"/>
      <c r="L145" s="65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10.32" customHeight="1">
      <c r="A146" s="40"/>
      <c r="B146" s="41"/>
      <c r="C146" s="42"/>
      <c r="D146" s="42"/>
      <c r="E146" s="42"/>
      <c r="F146" s="42"/>
      <c r="G146" s="42"/>
      <c r="H146" s="42"/>
      <c r="I146" s="42"/>
      <c r="J146" s="42"/>
      <c r="K146" s="42"/>
      <c r="L146" s="65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11" customFormat="1" ht="29.28" customHeight="1">
      <c r="A147" s="219"/>
      <c r="B147" s="220"/>
      <c r="C147" s="221" t="s">
        <v>146</v>
      </c>
      <c r="D147" s="222" t="s">
        <v>63</v>
      </c>
      <c r="E147" s="222" t="s">
        <v>59</v>
      </c>
      <c r="F147" s="222" t="s">
        <v>60</v>
      </c>
      <c r="G147" s="222" t="s">
        <v>147</v>
      </c>
      <c r="H147" s="222" t="s">
        <v>148</v>
      </c>
      <c r="I147" s="222" t="s">
        <v>149</v>
      </c>
      <c r="J147" s="222" t="s">
        <v>111</v>
      </c>
      <c r="K147" s="223" t="s">
        <v>150</v>
      </c>
      <c r="L147" s="224"/>
      <c r="M147" s="102" t="s">
        <v>1</v>
      </c>
      <c r="N147" s="103" t="s">
        <v>42</v>
      </c>
      <c r="O147" s="103" t="s">
        <v>151</v>
      </c>
      <c r="P147" s="103" t="s">
        <v>152</v>
      </c>
      <c r="Q147" s="103" t="s">
        <v>153</v>
      </c>
      <c r="R147" s="103" t="s">
        <v>154</v>
      </c>
      <c r="S147" s="103" t="s">
        <v>155</v>
      </c>
      <c r="T147" s="104" t="s">
        <v>156</v>
      </c>
      <c r="U147" s="219"/>
      <c r="V147" s="219"/>
      <c r="W147" s="219"/>
      <c r="X147" s="219"/>
      <c r="Y147" s="219"/>
      <c r="Z147" s="219"/>
      <c r="AA147" s="219"/>
      <c r="AB147" s="219"/>
      <c r="AC147" s="219"/>
      <c r="AD147" s="219"/>
      <c r="AE147" s="219"/>
    </row>
    <row r="148" s="2" customFormat="1" ht="22.8" customHeight="1">
      <c r="A148" s="40"/>
      <c r="B148" s="41"/>
      <c r="C148" s="109" t="s">
        <v>157</v>
      </c>
      <c r="D148" s="42"/>
      <c r="E148" s="42"/>
      <c r="F148" s="42"/>
      <c r="G148" s="42"/>
      <c r="H148" s="42"/>
      <c r="I148" s="42"/>
      <c r="J148" s="225">
        <f>BK148</f>
        <v>0</v>
      </c>
      <c r="K148" s="42"/>
      <c r="L148" s="43"/>
      <c r="M148" s="105"/>
      <c r="N148" s="226"/>
      <c r="O148" s="106"/>
      <c r="P148" s="227">
        <f>P149+P270+P487+P491</f>
        <v>0</v>
      </c>
      <c r="Q148" s="106"/>
      <c r="R148" s="227">
        <f>R149+R270+R487+R491</f>
        <v>32.526872850000004</v>
      </c>
      <c r="S148" s="106"/>
      <c r="T148" s="228">
        <f>T149+T270+T487+T491</f>
        <v>29.775379090000001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7" t="s">
        <v>77</v>
      </c>
      <c r="AU148" s="17" t="s">
        <v>113</v>
      </c>
      <c r="BK148" s="229">
        <f>BK149+BK270+BK487+BK491</f>
        <v>0</v>
      </c>
    </row>
    <row r="149" s="12" customFormat="1" ht="25.92" customHeight="1">
      <c r="A149" s="12"/>
      <c r="B149" s="230"/>
      <c r="C149" s="231"/>
      <c r="D149" s="232" t="s">
        <v>77</v>
      </c>
      <c r="E149" s="233" t="s">
        <v>158</v>
      </c>
      <c r="F149" s="233" t="s">
        <v>159</v>
      </c>
      <c r="G149" s="231"/>
      <c r="H149" s="231"/>
      <c r="I149" s="234"/>
      <c r="J149" s="210">
        <f>BK149</f>
        <v>0</v>
      </c>
      <c r="K149" s="231"/>
      <c r="L149" s="235"/>
      <c r="M149" s="236"/>
      <c r="N149" s="237"/>
      <c r="O149" s="237"/>
      <c r="P149" s="238">
        <f>P150+P187+P195+P197+P229+P233+P255+P268</f>
        <v>0</v>
      </c>
      <c r="Q149" s="237"/>
      <c r="R149" s="238">
        <f>R150+R187+R195+R197+R229+R233+R255+R268</f>
        <v>22.658142610000002</v>
      </c>
      <c r="S149" s="237"/>
      <c r="T149" s="239">
        <f>T150+T187+T195+T197+T229+T233+T255+T268</f>
        <v>23.020166490000001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0" t="s">
        <v>86</v>
      </c>
      <c r="AT149" s="241" t="s">
        <v>77</v>
      </c>
      <c r="AU149" s="241" t="s">
        <v>78</v>
      </c>
      <c r="AY149" s="240" t="s">
        <v>160</v>
      </c>
      <c r="BK149" s="242">
        <f>BK150+BK187+BK195+BK197+BK229+BK233+BK255+BK268</f>
        <v>0</v>
      </c>
    </row>
    <row r="150" s="12" customFormat="1" ht="22.8" customHeight="1">
      <c r="A150" s="12"/>
      <c r="B150" s="230"/>
      <c r="C150" s="231"/>
      <c r="D150" s="232" t="s">
        <v>77</v>
      </c>
      <c r="E150" s="243" t="s">
        <v>86</v>
      </c>
      <c r="F150" s="243" t="s">
        <v>161</v>
      </c>
      <c r="G150" s="231"/>
      <c r="H150" s="231"/>
      <c r="I150" s="234"/>
      <c r="J150" s="244">
        <f>BK150</f>
        <v>0</v>
      </c>
      <c r="K150" s="231"/>
      <c r="L150" s="235"/>
      <c r="M150" s="236"/>
      <c r="N150" s="237"/>
      <c r="O150" s="237"/>
      <c r="P150" s="238">
        <f>SUM(P151:P186)</f>
        <v>0</v>
      </c>
      <c r="Q150" s="237"/>
      <c r="R150" s="238">
        <f>SUM(R151:R186)</f>
        <v>1.8899999999999999</v>
      </c>
      <c r="S150" s="237"/>
      <c r="T150" s="239">
        <f>SUM(T151:T186)</f>
        <v>3.585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40" t="s">
        <v>86</v>
      </c>
      <c r="AT150" s="241" t="s">
        <v>77</v>
      </c>
      <c r="AU150" s="241" t="s">
        <v>86</v>
      </c>
      <c r="AY150" s="240" t="s">
        <v>160</v>
      </c>
      <c r="BK150" s="242">
        <f>SUM(BK151:BK186)</f>
        <v>0</v>
      </c>
    </row>
    <row r="151" s="2" customFormat="1" ht="24.15" customHeight="1">
      <c r="A151" s="40"/>
      <c r="B151" s="41"/>
      <c r="C151" s="245" t="s">
        <v>86</v>
      </c>
      <c r="D151" s="245" t="s">
        <v>162</v>
      </c>
      <c r="E151" s="246" t="s">
        <v>163</v>
      </c>
      <c r="F151" s="247" t="s">
        <v>164</v>
      </c>
      <c r="G151" s="248" t="s">
        <v>165</v>
      </c>
      <c r="H151" s="249">
        <v>5</v>
      </c>
      <c r="I151" s="250"/>
      <c r="J151" s="251">
        <f>ROUND(I151*H151,2)</f>
        <v>0</v>
      </c>
      <c r="K151" s="247" t="s">
        <v>166</v>
      </c>
      <c r="L151" s="43"/>
      <c r="M151" s="252" t="s">
        <v>1</v>
      </c>
      <c r="N151" s="253" t="s">
        <v>43</v>
      </c>
      <c r="O151" s="93"/>
      <c r="P151" s="254">
        <f>O151*H151</f>
        <v>0</v>
      </c>
      <c r="Q151" s="254">
        <v>0</v>
      </c>
      <c r="R151" s="254">
        <f>Q151*H151</f>
        <v>0</v>
      </c>
      <c r="S151" s="254">
        <v>0.41699999999999998</v>
      </c>
      <c r="T151" s="255">
        <f>S151*H151</f>
        <v>2.085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56" t="s">
        <v>167</v>
      </c>
      <c r="AT151" s="256" t="s">
        <v>162</v>
      </c>
      <c r="AU151" s="256" t="s">
        <v>88</v>
      </c>
      <c r="AY151" s="17" t="s">
        <v>160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86</v>
      </c>
      <c r="BK151" s="145">
        <f>ROUND(I151*H151,2)</f>
        <v>0</v>
      </c>
      <c r="BL151" s="17" t="s">
        <v>167</v>
      </c>
      <c r="BM151" s="256" t="s">
        <v>168</v>
      </c>
    </row>
    <row r="152" s="2" customFormat="1" ht="24.15" customHeight="1">
      <c r="A152" s="40"/>
      <c r="B152" s="41"/>
      <c r="C152" s="245" t="s">
        <v>88</v>
      </c>
      <c r="D152" s="245" t="s">
        <v>162</v>
      </c>
      <c r="E152" s="246" t="s">
        <v>169</v>
      </c>
      <c r="F152" s="247" t="s">
        <v>170</v>
      </c>
      <c r="G152" s="248" t="s">
        <v>165</v>
      </c>
      <c r="H152" s="249">
        <v>5</v>
      </c>
      <c r="I152" s="250"/>
      <c r="J152" s="251">
        <f>ROUND(I152*H152,2)</f>
        <v>0</v>
      </c>
      <c r="K152" s="247" t="s">
        <v>166</v>
      </c>
      <c r="L152" s="43"/>
      <c r="M152" s="252" t="s">
        <v>1</v>
      </c>
      <c r="N152" s="253" t="s">
        <v>43</v>
      </c>
      <c r="O152" s="93"/>
      <c r="P152" s="254">
        <f>O152*H152</f>
        <v>0</v>
      </c>
      <c r="Q152" s="254">
        <v>0</v>
      </c>
      <c r="R152" s="254">
        <f>Q152*H152</f>
        <v>0</v>
      </c>
      <c r="S152" s="254">
        <v>0.29999999999999999</v>
      </c>
      <c r="T152" s="255">
        <f>S152*H152</f>
        <v>1.5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56" t="s">
        <v>167</v>
      </c>
      <c r="AT152" s="256" t="s">
        <v>162</v>
      </c>
      <c r="AU152" s="256" t="s">
        <v>88</v>
      </c>
      <c r="AY152" s="17" t="s">
        <v>160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86</v>
      </c>
      <c r="BK152" s="145">
        <f>ROUND(I152*H152,2)</f>
        <v>0</v>
      </c>
      <c r="BL152" s="17" t="s">
        <v>167</v>
      </c>
      <c r="BM152" s="256" t="s">
        <v>171</v>
      </c>
    </row>
    <row r="153" s="2" customFormat="1" ht="24.15" customHeight="1">
      <c r="A153" s="40"/>
      <c r="B153" s="41"/>
      <c r="C153" s="245" t="s">
        <v>172</v>
      </c>
      <c r="D153" s="245" t="s">
        <v>162</v>
      </c>
      <c r="E153" s="246" t="s">
        <v>173</v>
      </c>
      <c r="F153" s="247" t="s">
        <v>174</v>
      </c>
      <c r="G153" s="248" t="s">
        <v>175</v>
      </c>
      <c r="H153" s="249">
        <v>4.7350000000000003</v>
      </c>
      <c r="I153" s="250"/>
      <c r="J153" s="251">
        <f>ROUND(I153*H153,2)</f>
        <v>0</v>
      </c>
      <c r="K153" s="247" t="s">
        <v>176</v>
      </c>
      <c r="L153" s="43"/>
      <c r="M153" s="252" t="s">
        <v>1</v>
      </c>
      <c r="N153" s="253" t="s">
        <v>43</v>
      </c>
      <c r="O153" s="93"/>
      <c r="P153" s="254">
        <f>O153*H153</f>
        <v>0</v>
      </c>
      <c r="Q153" s="254">
        <v>0</v>
      </c>
      <c r="R153" s="254">
        <f>Q153*H153</f>
        <v>0</v>
      </c>
      <c r="S153" s="254">
        <v>0</v>
      </c>
      <c r="T153" s="25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56" t="s">
        <v>167</v>
      </c>
      <c r="AT153" s="256" t="s">
        <v>162</v>
      </c>
      <c r="AU153" s="256" t="s">
        <v>88</v>
      </c>
      <c r="AY153" s="17" t="s">
        <v>160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86</v>
      </c>
      <c r="BK153" s="145">
        <f>ROUND(I153*H153,2)</f>
        <v>0</v>
      </c>
      <c r="BL153" s="17" t="s">
        <v>167</v>
      </c>
      <c r="BM153" s="256" t="s">
        <v>177</v>
      </c>
    </row>
    <row r="154" s="13" customFormat="1">
      <c r="A154" s="13"/>
      <c r="B154" s="257"/>
      <c r="C154" s="258"/>
      <c r="D154" s="259" t="s">
        <v>178</v>
      </c>
      <c r="E154" s="260" t="s">
        <v>1</v>
      </c>
      <c r="F154" s="261" t="s">
        <v>179</v>
      </c>
      <c r="G154" s="258"/>
      <c r="H154" s="262">
        <v>0.52500000000000002</v>
      </c>
      <c r="I154" s="263"/>
      <c r="J154" s="258"/>
      <c r="K154" s="258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178</v>
      </c>
      <c r="AU154" s="268" t="s">
        <v>88</v>
      </c>
      <c r="AV154" s="13" t="s">
        <v>88</v>
      </c>
      <c r="AW154" s="13" t="s">
        <v>32</v>
      </c>
      <c r="AX154" s="13" t="s">
        <v>78</v>
      </c>
      <c r="AY154" s="268" t="s">
        <v>160</v>
      </c>
    </row>
    <row r="155" s="13" customFormat="1">
      <c r="A155" s="13"/>
      <c r="B155" s="257"/>
      <c r="C155" s="258"/>
      <c r="D155" s="259" t="s">
        <v>178</v>
      </c>
      <c r="E155" s="260" t="s">
        <v>1</v>
      </c>
      <c r="F155" s="261" t="s">
        <v>180</v>
      </c>
      <c r="G155" s="258"/>
      <c r="H155" s="262">
        <v>0.98399999999999999</v>
      </c>
      <c r="I155" s="263"/>
      <c r="J155" s="258"/>
      <c r="K155" s="258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178</v>
      </c>
      <c r="AU155" s="268" t="s">
        <v>88</v>
      </c>
      <c r="AV155" s="13" t="s">
        <v>88</v>
      </c>
      <c r="AW155" s="13" t="s">
        <v>32</v>
      </c>
      <c r="AX155" s="13" t="s">
        <v>78</v>
      </c>
      <c r="AY155" s="268" t="s">
        <v>160</v>
      </c>
    </row>
    <row r="156" s="13" customFormat="1">
      <c r="A156" s="13"/>
      <c r="B156" s="257"/>
      <c r="C156" s="258"/>
      <c r="D156" s="259" t="s">
        <v>178</v>
      </c>
      <c r="E156" s="260" t="s">
        <v>1</v>
      </c>
      <c r="F156" s="261" t="s">
        <v>181</v>
      </c>
      <c r="G156" s="258"/>
      <c r="H156" s="262">
        <v>0.57499999999999996</v>
      </c>
      <c r="I156" s="263"/>
      <c r="J156" s="258"/>
      <c r="K156" s="258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178</v>
      </c>
      <c r="AU156" s="268" t="s">
        <v>88</v>
      </c>
      <c r="AV156" s="13" t="s">
        <v>88</v>
      </c>
      <c r="AW156" s="13" t="s">
        <v>32</v>
      </c>
      <c r="AX156" s="13" t="s">
        <v>78</v>
      </c>
      <c r="AY156" s="268" t="s">
        <v>160</v>
      </c>
    </row>
    <row r="157" s="13" customFormat="1">
      <c r="A157" s="13"/>
      <c r="B157" s="257"/>
      <c r="C157" s="258"/>
      <c r="D157" s="259" t="s">
        <v>178</v>
      </c>
      <c r="E157" s="260" t="s">
        <v>1</v>
      </c>
      <c r="F157" s="261" t="s">
        <v>182</v>
      </c>
      <c r="G157" s="258"/>
      <c r="H157" s="262">
        <v>0.90100000000000002</v>
      </c>
      <c r="I157" s="263"/>
      <c r="J157" s="258"/>
      <c r="K157" s="258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178</v>
      </c>
      <c r="AU157" s="268" t="s">
        <v>88</v>
      </c>
      <c r="AV157" s="13" t="s">
        <v>88</v>
      </c>
      <c r="AW157" s="13" t="s">
        <v>32</v>
      </c>
      <c r="AX157" s="13" t="s">
        <v>78</v>
      </c>
      <c r="AY157" s="268" t="s">
        <v>160</v>
      </c>
    </row>
    <row r="158" s="13" customFormat="1">
      <c r="A158" s="13"/>
      <c r="B158" s="257"/>
      <c r="C158" s="258"/>
      <c r="D158" s="259" t="s">
        <v>178</v>
      </c>
      <c r="E158" s="260" t="s">
        <v>1</v>
      </c>
      <c r="F158" s="261" t="s">
        <v>183</v>
      </c>
      <c r="G158" s="258"/>
      <c r="H158" s="262">
        <v>1.75</v>
      </c>
      <c r="I158" s="263"/>
      <c r="J158" s="258"/>
      <c r="K158" s="258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178</v>
      </c>
      <c r="AU158" s="268" t="s">
        <v>88</v>
      </c>
      <c r="AV158" s="13" t="s">
        <v>88</v>
      </c>
      <c r="AW158" s="13" t="s">
        <v>32</v>
      </c>
      <c r="AX158" s="13" t="s">
        <v>78</v>
      </c>
      <c r="AY158" s="268" t="s">
        <v>160</v>
      </c>
    </row>
    <row r="159" s="14" customFormat="1">
      <c r="A159" s="14"/>
      <c r="B159" s="269"/>
      <c r="C159" s="270"/>
      <c r="D159" s="259" t="s">
        <v>178</v>
      </c>
      <c r="E159" s="271" t="s">
        <v>1</v>
      </c>
      <c r="F159" s="272" t="s">
        <v>184</v>
      </c>
      <c r="G159" s="270"/>
      <c r="H159" s="273">
        <v>4.7349999999999994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9" t="s">
        <v>178</v>
      </c>
      <c r="AU159" s="279" t="s">
        <v>88</v>
      </c>
      <c r="AV159" s="14" t="s">
        <v>167</v>
      </c>
      <c r="AW159" s="14" t="s">
        <v>32</v>
      </c>
      <c r="AX159" s="14" t="s">
        <v>86</v>
      </c>
      <c r="AY159" s="279" t="s">
        <v>160</v>
      </c>
    </row>
    <row r="160" s="2" customFormat="1" ht="37.8" customHeight="1">
      <c r="A160" s="40"/>
      <c r="B160" s="41"/>
      <c r="C160" s="245" t="s">
        <v>167</v>
      </c>
      <c r="D160" s="245" t="s">
        <v>162</v>
      </c>
      <c r="E160" s="246" t="s">
        <v>185</v>
      </c>
      <c r="F160" s="247" t="s">
        <v>186</v>
      </c>
      <c r="G160" s="248" t="s">
        <v>175</v>
      </c>
      <c r="H160" s="249">
        <v>4.7350000000000003</v>
      </c>
      <c r="I160" s="250"/>
      <c r="J160" s="251">
        <f>ROUND(I160*H160,2)</f>
        <v>0</v>
      </c>
      <c r="K160" s="247" t="s">
        <v>176</v>
      </c>
      <c r="L160" s="43"/>
      <c r="M160" s="252" t="s">
        <v>1</v>
      </c>
      <c r="N160" s="253" t="s">
        <v>43</v>
      </c>
      <c r="O160" s="93"/>
      <c r="P160" s="254">
        <f>O160*H160</f>
        <v>0</v>
      </c>
      <c r="Q160" s="254">
        <v>0</v>
      </c>
      <c r="R160" s="254">
        <f>Q160*H160</f>
        <v>0</v>
      </c>
      <c r="S160" s="254">
        <v>0</v>
      </c>
      <c r="T160" s="25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56" t="s">
        <v>167</v>
      </c>
      <c r="AT160" s="256" t="s">
        <v>162</v>
      </c>
      <c r="AU160" s="256" t="s">
        <v>88</v>
      </c>
      <c r="AY160" s="17" t="s">
        <v>160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86</v>
      </c>
      <c r="BK160" s="145">
        <f>ROUND(I160*H160,2)</f>
        <v>0</v>
      </c>
      <c r="BL160" s="17" t="s">
        <v>167</v>
      </c>
      <c r="BM160" s="256" t="s">
        <v>187</v>
      </c>
    </row>
    <row r="161" s="13" customFormat="1">
      <c r="A161" s="13"/>
      <c r="B161" s="257"/>
      <c r="C161" s="258"/>
      <c r="D161" s="259" t="s">
        <v>178</v>
      </c>
      <c r="E161" s="260" t="s">
        <v>1</v>
      </c>
      <c r="F161" s="261" t="s">
        <v>188</v>
      </c>
      <c r="G161" s="258"/>
      <c r="H161" s="262">
        <v>4.7350000000000003</v>
      </c>
      <c r="I161" s="263"/>
      <c r="J161" s="258"/>
      <c r="K161" s="258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178</v>
      </c>
      <c r="AU161" s="268" t="s">
        <v>88</v>
      </c>
      <c r="AV161" s="13" t="s">
        <v>88</v>
      </c>
      <c r="AW161" s="13" t="s">
        <v>32</v>
      </c>
      <c r="AX161" s="13" t="s">
        <v>86</v>
      </c>
      <c r="AY161" s="268" t="s">
        <v>160</v>
      </c>
    </row>
    <row r="162" s="2" customFormat="1" ht="37.8" customHeight="1">
      <c r="A162" s="40"/>
      <c r="B162" s="41"/>
      <c r="C162" s="245" t="s">
        <v>189</v>
      </c>
      <c r="D162" s="245" t="s">
        <v>162</v>
      </c>
      <c r="E162" s="246" t="s">
        <v>190</v>
      </c>
      <c r="F162" s="247" t="s">
        <v>191</v>
      </c>
      <c r="G162" s="248" t="s">
        <v>175</v>
      </c>
      <c r="H162" s="249">
        <v>15.34</v>
      </c>
      <c r="I162" s="250"/>
      <c r="J162" s="251">
        <f>ROUND(I162*H162,2)</f>
        <v>0</v>
      </c>
      <c r="K162" s="247" t="s">
        <v>176</v>
      </c>
      <c r="L162" s="43"/>
      <c r="M162" s="252" t="s">
        <v>1</v>
      </c>
      <c r="N162" s="253" t="s">
        <v>43</v>
      </c>
      <c r="O162" s="93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56" t="s">
        <v>167</v>
      </c>
      <c r="AT162" s="256" t="s">
        <v>162</v>
      </c>
      <c r="AU162" s="256" t="s">
        <v>88</v>
      </c>
      <c r="AY162" s="17" t="s">
        <v>160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86</v>
      </c>
      <c r="BK162" s="145">
        <f>ROUND(I162*H162,2)</f>
        <v>0</v>
      </c>
      <c r="BL162" s="17" t="s">
        <v>167</v>
      </c>
      <c r="BM162" s="256" t="s">
        <v>192</v>
      </c>
    </row>
    <row r="163" s="15" customFormat="1">
      <c r="A163" s="15"/>
      <c r="B163" s="280"/>
      <c r="C163" s="281"/>
      <c r="D163" s="259" t="s">
        <v>178</v>
      </c>
      <c r="E163" s="282" t="s">
        <v>1</v>
      </c>
      <c r="F163" s="283" t="s">
        <v>193</v>
      </c>
      <c r="G163" s="281"/>
      <c r="H163" s="282" t="s">
        <v>1</v>
      </c>
      <c r="I163" s="284"/>
      <c r="J163" s="281"/>
      <c r="K163" s="281"/>
      <c r="L163" s="285"/>
      <c r="M163" s="286"/>
      <c r="N163" s="287"/>
      <c r="O163" s="287"/>
      <c r="P163" s="287"/>
      <c r="Q163" s="287"/>
      <c r="R163" s="287"/>
      <c r="S163" s="287"/>
      <c r="T163" s="28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9" t="s">
        <v>178</v>
      </c>
      <c r="AU163" s="289" t="s">
        <v>88</v>
      </c>
      <c r="AV163" s="15" t="s">
        <v>86</v>
      </c>
      <c r="AW163" s="15" t="s">
        <v>32</v>
      </c>
      <c r="AX163" s="15" t="s">
        <v>78</v>
      </c>
      <c r="AY163" s="289" t="s">
        <v>160</v>
      </c>
    </row>
    <row r="164" s="13" customFormat="1">
      <c r="A164" s="13"/>
      <c r="B164" s="257"/>
      <c r="C164" s="258"/>
      <c r="D164" s="259" t="s">
        <v>178</v>
      </c>
      <c r="E164" s="260" t="s">
        <v>1</v>
      </c>
      <c r="F164" s="261" t="s">
        <v>188</v>
      </c>
      <c r="G164" s="258"/>
      <c r="H164" s="262">
        <v>4.7350000000000003</v>
      </c>
      <c r="I164" s="263"/>
      <c r="J164" s="258"/>
      <c r="K164" s="258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178</v>
      </c>
      <c r="AU164" s="268" t="s">
        <v>88</v>
      </c>
      <c r="AV164" s="13" t="s">
        <v>88</v>
      </c>
      <c r="AW164" s="13" t="s">
        <v>32</v>
      </c>
      <c r="AX164" s="13" t="s">
        <v>78</v>
      </c>
      <c r="AY164" s="268" t="s">
        <v>160</v>
      </c>
    </row>
    <row r="165" s="13" customFormat="1">
      <c r="A165" s="13"/>
      <c r="B165" s="257"/>
      <c r="C165" s="258"/>
      <c r="D165" s="259" t="s">
        <v>178</v>
      </c>
      <c r="E165" s="260" t="s">
        <v>1</v>
      </c>
      <c r="F165" s="261" t="s">
        <v>194</v>
      </c>
      <c r="G165" s="258"/>
      <c r="H165" s="262">
        <v>-0.90000000000000002</v>
      </c>
      <c r="I165" s="263"/>
      <c r="J165" s="258"/>
      <c r="K165" s="258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178</v>
      </c>
      <c r="AU165" s="268" t="s">
        <v>88</v>
      </c>
      <c r="AV165" s="13" t="s">
        <v>88</v>
      </c>
      <c r="AW165" s="13" t="s">
        <v>32</v>
      </c>
      <c r="AX165" s="13" t="s">
        <v>78</v>
      </c>
      <c r="AY165" s="268" t="s">
        <v>160</v>
      </c>
    </row>
    <row r="166" s="14" customFormat="1">
      <c r="A166" s="14"/>
      <c r="B166" s="269"/>
      <c r="C166" s="270"/>
      <c r="D166" s="259" t="s">
        <v>178</v>
      </c>
      <c r="E166" s="271" t="s">
        <v>1</v>
      </c>
      <c r="F166" s="272" t="s">
        <v>184</v>
      </c>
      <c r="G166" s="270"/>
      <c r="H166" s="273">
        <v>3.8350000000000004</v>
      </c>
      <c r="I166" s="274"/>
      <c r="J166" s="270"/>
      <c r="K166" s="270"/>
      <c r="L166" s="275"/>
      <c r="M166" s="276"/>
      <c r="N166" s="277"/>
      <c r="O166" s="277"/>
      <c r="P166" s="277"/>
      <c r="Q166" s="277"/>
      <c r="R166" s="277"/>
      <c r="S166" s="277"/>
      <c r="T166" s="27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9" t="s">
        <v>178</v>
      </c>
      <c r="AU166" s="279" t="s">
        <v>88</v>
      </c>
      <c r="AV166" s="14" t="s">
        <v>167</v>
      </c>
      <c r="AW166" s="14" t="s">
        <v>32</v>
      </c>
      <c r="AX166" s="14" t="s">
        <v>86</v>
      </c>
      <c r="AY166" s="279" t="s">
        <v>160</v>
      </c>
    </row>
    <row r="167" s="13" customFormat="1">
      <c r="A167" s="13"/>
      <c r="B167" s="257"/>
      <c r="C167" s="258"/>
      <c r="D167" s="259" t="s">
        <v>178</v>
      </c>
      <c r="E167" s="258"/>
      <c r="F167" s="261" t="s">
        <v>195</v>
      </c>
      <c r="G167" s="258"/>
      <c r="H167" s="262">
        <v>15.34</v>
      </c>
      <c r="I167" s="263"/>
      <c r="J167" s="258"/>
      <c r="K167" s="258"/>
      <c r="L167" s="264"/>
      <c r="M167" s="265"/>
      <c r="N167" s="266"/>
      <c r="O167" s="266"/>
      <c r="P167" s="266"/>
      <c r="Q167" s="266"/>
      <c r="R167" s="266"/>
      <c r="S167" s="266"/>
      <c r="T167" s="26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8" t="s">
        <v>178</v>
      </c>
      <c r="AU167" s="268" t="s">
        <v>88</v>
      </c>
      <c r="AV167" s="13" t="s">
        <v>88</v>
      </c>
      <c r="AW167" s="13" t="s">
        <v>4</v>
      </c>
      <c r="AX167" s="13" t="s">
        <v>86</v>
      </c>
      <c r="AY167" s="268" t="s">
        <v>160</v>
      </c>
    </row>
    <row r="168" s="2" customFormat="1" ht="37.8" customHeight="1">
      <c r="A168" s="40"/>
      <c r="B168" s="41"/>
      <c r="C168" s="245" t="s">
        <v>196</v>
      </c>
      <c r="D168" s="245" t="s">
        <v>162</v>
      </c>
      <c r="E168" s="246" t="s">
        <v>197</v>
      </c>
      <c r="F168" s="247" t="s">
        <v>198</v>
      </c>
      <c r="G168" s="248" t="s">
        <v>175</v>
      </c>
      <c r="H168" s="249">
        <v>3.835</v>
      </c>
      <c r="I168" s="250"/>
      <c r="J168" s="251">
        <f>ROUND(I168*H168,2)</f>
        <v>0</v>
      </c>
      <c r="K168" s="247" t="s">
        <v>176</v>
      </c>
      <c r="L168" s="43"/>
      <c r="M168" s="252" t="s">
        <v>1</v>
      </c>
      <c r="N168" s="253" t="s">
        <v>43</v>
      </c>
      <c r="O168" s="93"/>
      <c r="P168" s="254">
        <f>O168*H168</f>
        <v>0</v>
      </c>
      <c r="Q168" s="254">
        <v>0</v>
      </c>
      <c r="R168" s="254">
        <f>Q168*H168</f>
        <v>0</v>
      </c>
      <c r="S168" s="254">
        <v>0</v>
      </c>
      <c r="T168" s="25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56" t="s">
        <v>167</v>
      </c>
      <c r="AT168" s="256" t="s">
        <v>162</v>
      </c>
      <c r="AU168" s="256" t="s">
        <v>88</v>
      </c>
      <c r="AY168" s="17" t="s">
        <v>160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7" t="s">
        <v>86</v>
      </c>
      <c r="BK168" s="145">
        <f>ROUND(I168*H168,2)</f>
        <v>0</v>
      </c>
      <c r="BL168" s="17" t="s">
        <v>167</v>
      </c>
      <c r="BM168" s="256" t="s">
        <v>199</v>
      </c>
    </row>
    <row r="169" s="13" customFormat="1">
      <c r="A169" s="13"/>
      <c r="B169" s="257"/>
      <c r="C169" s="258"/>
      <c r="D169" s="259" t="s">
        <v>178</v>
      </c>
      <c r="E169" s="260" t="s">
        <v>1</v>
      </c>
      <c r="F169" s="261" t="s">
        <v>188</v>
      </c>
      <c r="G169" s="258"/>
      <c r="H169" s="262">
        <v>4.7350000000000003</v>
      </c>
      <c r="I169" s="263"/>
      <c r="J169" s="258"/>
      <c r="K169" s="258"/>
      <c r="L169" s="264"/>
      <c r="M169" s="265"/>
      <c r="N169" s="266"/>
      <c r="O169" s="266"/>
      <c r="P169" s="266"/>
      <c r="Q169" s="266"/>
      <c r="R169" s="266"/>
      <c r="S169" s="266"/>
      <c r="T169" s="26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8" t="s">
        <v>178</v>
      </c>
      <c r="AU169" s="268" t="s">
        <v>88</v>
      </c>
      <c r="AV169" s="13" t="s">
        <v>88</v>
      </c>
      <c r="AW169" s="13" t="s">
        <v>32</v>
      </c>
      <c r="AX169" s="13" t="s">
        <v>78</v>
      </c>
      <c r="AY169" s="268" t="s">
        <v>160</v>
      </c>
    </row>
    <row r="170" s="13" customFormat="1">
      <c r="A170" s="13"/>
      <c r="B170" s="257"/>
      <c r="C170" s="258"/>
      <c r="D170" s="259" t="s">
        <v>178</v>
      </c>
      <c r="E170" s="260" t="s">
        <v>1</v>
      </c>
      <c r="F170" s="261" t="s">
        <v>194</v>
      </c>
      <c r="G170" s="258"/>
      <c r="H170" s="262">
        <v>-0.90000000000000002</v>
      </c>
      <c r="I170" s="263"/>
      <c r="J170" s="258"/>
      <c r="K170" s="258"/>
      <c r="L170" s="264"/>
      <c r="M170" s="265"/>
      <c r="N170" s="266"/>
      <c r="O170" s="266"/>
      <c r="P170" s="266"/>
      <c r="Q170" s="266"/>
      <c r="R170" s="266"/>
      <c r="S170" s="266"/>
      <c r="T170" s="26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8" t="s">
        <v>178</v>
      </c>
      <c r="AU170" s="268" t="s">
        <v>88</v>
      </c>
      <c r="AV170" s="13" t="s">
        <v>88</v>
      </c>
      <c r="AW170" s="13" t="s">
        <v>32</v>
      </c>
      <c r="AX170" s="13" t="s">
        <v>78</v>
      </c>
      <c r="AY170" s="268" t="s">
        <v>160</v>
      </c>
    </row>
    <row r="171" s="14" customFormat="1">
      <c r="A171" s="14"/>
      <c r="B171" s="269"/>
      <c r="C171" s="270"/>
      <c r="D171" s="259" t="s">
        <v>178</v>
      </c>
      <c r="E171" s="271" t="s">
        <v>1</v>
      </c>
      <c r="F171" s="272" t="s">
        <v>184</v>
      </c>
      <c r="G171" s="270"/>
      <c r="H171" s="273">
        <v>3.8350000000000004</v>
      </c>
      <c r="I171" s="274"/>
      <c r="J171" s="270"/>
      <c r="K171" s="270"/>
      <c r="L171" s="275"/>
      <c r="M171" s="276"/>
      <c r="N171" s="277"/>
      <c r="O171" s="277"/>
      <c r="P171" s="277"/>
      <c r="Q171" s="277"/>
      <c r="R171" s="277"/>
      <c r="S171" s="277"/>
      <c r="T171" s="27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9" t="s">
        <v>178</v>
      </c>
      <c r="AU171" s="279" t="s">
        <v>88</v>
      </c>
      <c r="AV171" s="14" t="s">
        <v>167</v>
      </c>
      <c r="AW171" s="14" t="s">
        <v>32</v>
      </c>
      <c r="AX171" s="14" t="s">
        <v>86</v>
      </c>
      <c r="AY171" s="279" t="s">
        <v>160</v>
      </c>
    </row>
    <row r="172" s="2" customFormat="1" ht="37.8" customHeight="1">
      <c r="A172" s="40"/>
      <c r="B172" s="41"/>
      <c r="C172" s="245" t="s">
        <v>200</v>
      </c>
      <c r="D172" s="245" t="s">
        <v>162</v>
      </c>
      <c r="E172" s="246" t="s">
        <v>201</v>
      </c>
      <c r="F172" s="247" t="s">
        <v>202</v>
      </c>
      <c r="G172" s="248" t="s">
        <v>175</v>
      </c>
      <c r="H172" s="249">
        <v>19.175000000000001</v>
      </c>
      <c r="I172" s="250"/>
      <c r="J172" s="251">
        <f>ROUND(I172*H172,2)</f>
        <v>0</v>
      </c>
      <c r="K172" s="247" t="s">
        <v>176</v>
      </c>
      <c r="L172" s="43"/>
      <c r="M172" s="252" t="s">
        <v>1</v>
      </c>
      <c r="N172" s="253" t="s">
        <v>43</v>
      </c>
      <c r="O172" s="93"/>
      <c r="P172" s="254">
        <f>O172*H172</f>
        <v>0</v>
      </c>
      <c r="Q172" s="254">
        <v>0</v>
      </c>
      <c r="R172" s="254">
        <f>Q172*H172</f>
        <v>0</v>
      </c>
      <c r="S172" s="254">
        <v>0</v>
      </c>
      <c r="T172" s="25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56" t="s">
        <v>167</v>
      </c>
      <c r="AT172" s="256" t="s">
        <v>162</v>
      </c>
      <c r="AU172" s="256" t="s">
        <v>88</v>
      </c>
      <c r="AY172" s="17" t="s">
        <v>160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86</v>
      </c>
      <c r="BK172" s="145">
        <f>ROUND(I172*H172,2)</f>
        <v>0</v>
      </c>
      <c r="BL172" s="17" t="s">
        <v>167</v>
      </c>
      <c r="BM172" s="256" t="s">
        <v>203</v>
      </c>
    </row>
    <row r="173" s="13" customFormat="1">
      <c r="A173" s="13"/>
      <c r="B173" s="257"/>
      <c r="C173" s="258"/>
      <c r="D173" s="259" t="s">
        <v>178</v>
      </c>
      <c r="E173" s="260" t="s">
        <v>1</v>
      </c>
      <c r="F173" s="261" t="s">
        <v>204</v>
      </c>
      <c r="G173" s="258"/>
      <c r="H173" s="262">
        <v>3.835</v>
      </c>
      <c r="I173" s="263"/>
      <c r="J173" s="258"/>
      <c r="K173" s="258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178</v>
      </c>
      <c r="AU173" s="268" t="s">
        <v>88</v>
      </c>
      <c r="AV173" s="13" t="s">
        <v>88</v>
      </c>
      <c r="AW173" s="13" t="s">
        <v>32</v>
      </c>
      <c r="AX173" s="13" t="s">
        <v>86</v>
      </c>
      <c r="AY173" s="268" t="s">
        <v>160</v>
      </c>
    </row>
    <row r="174" s="13" customFormat="1">
      <c r="A174" s="13"/>
      <c r="B174" s="257"/>
      <c r="C174" s="258"/>
      <c r="D174" s="259" t="s">
        <v>178</v>
      </c>
      <c r="E174" s="258"/>
      <c r="F174" s="261" t="s">
        <v>205</v>
      </c>
      <c r="G174" s="258"/>
      <c r="H174" s="262">
        <v>19.175000000000001</v>
      </c>
      <c r="I174" s="263"/>
      <c r="J174" s="258"/>
      <c r="K174" s="258"/>
      <c r="L174" s="264"/>
      <c r="M174" s="265"/>
      <c r="N174" s="266"/>
      <c r="O174" s="266"/>
      <c r="P174" s="266"/>
      <c r="Q174" s="266"/>
      <c r="R174" s="266"/>
      <c r="S174" s="266"/>
      <c r="T174" s="26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8" t="s">
        <v>178</v>
      </c>
      <c r="AU174" s="268" t="s">
        <v>88</v>
      </c>
      <c r="AV174" s="13" t="s">
        <v>88</v>
      </c>
      <c r="AW174" s="13" t="s">
        <v>4</v>
      </c>
      <c r="AX174" s="13" t="s">
        <v>86</v>
      </c>
      <c r="AY174" s="268" t="s">
        <v>160</v>
      </c>
    </row>
    <row r="175" s="2" customFormat="1" ht="24.15" customHeight="1">
      <c r="A175" s="40"/>
      <c r="B175" s="41"/>
      <c r="C175" s="245" t="s">
        <v>206</v>
      </c>
      <c r="D175" s="245" t="s">
        <v>162</v>
      </c>
      <c r="E175" s="246" t="s">
        <v>207</v>
      </c>
      <c r="F175" s="247" t="s">
        <v>208</v>
      </c>
      <c r="G175" s="248" t="s">
        <v>175</v>
      </c>
      <c r="H175" s="249">
        <v>3.835</v>
      </c>
      <c r="I175" s="250"/>
      <c r="J175" s="251">
        <f>ROUND(I175*H175,2)</f>
        <v>0</v>
      </c>
      <c r="K175" s="247" t="s">
        <v>176</v>
      </c>
      <c r="L175" s="43"/>
      <c r="M175" s="252" t="s">
        <v>1</v>
      </c>
      <c r="N175" s="253" t="s">
        <v>43</v>
      </c>
      <c r="O175" s="93"/>
      <c r="P175" s="254">
        <f>O175*H175</f>
        <v>0</v>
      </c>
      <c r="Q175" s="254">
        <v>0</v>
      </c>
      <c r="R175" s="254">
        <f>Q175*H175</f>
        <v>0</v>
      </c>
      <c r="S175" s="254">
        <v>0</v>
      </c>
      <c r="T175" s="25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56" t="s">
        <v>167</v>
      </c>
      <c r="AT175" s="256" t="s">
        <v>162</v>
      </c>
      <c r="AU175" s="256" t="s">
        <v>88</v>
      </c>
      <c r="AY175" s="17" t="s">
        <v>160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86</v>
      </c>
      <c r="BK175" s="145">
        <f>ROUND(I175*H175,2)</f>
        <v>0</v>
      </c>
      <c r="BL175" s="17" t="s">
        <v>167</v>
      </c>
      <c r="BM175" s="256" t="s">
        <v>209</v>
      </c>
    </row>
    <row r="176" s="2" customFormat="1" ht="33" customHeight="1">
      <c r="A176" s="40"/>
      <c r="B176" s="41"/>
      <c r="C176" s="245" t="s">
        <v>210</v>
      </c>
      <c r="D176" s="245" t="s">
        <v>162</v>
      </c>
      <c r="E176" s="246" t="s">
        <v>211</v>
      </c>
      <c r="F176" s="247" t="s">
        <v>212</v>
      </c>
      <c r="G176" s="248" t="s">
        <v>213</v>
      </c>
      <c r="H176" s="249">
        <v>7.4779999999999998</v>
      </c>
      <c r="I176" s="250"/>
      <c r="J176" s="251">
        <f>ROUND(I176*H176,2)</f>
        <v>0</v>
      </c>
      <c r="K176" s="247" t="s">
        <v>166</v>
      </c>
      <c r="L176" s="43"/>
      <c r="M176" s="252" t="s">
        <v>1</v>
      </c>
      <c r="N176" s="253" t="s">
        <v>43</v>
      </c>
      <c r="O176" s="93"/>
      <c r="P176" s="254">
        <f>O176*H176</f>
        <v>0</v>
      </c>
      <c r="Q176" s="254">
        <v>0</v>
      </c>
      <c r="R176" s="254">
        <f>Q176*H176</f>
        <v>0</v>
      </c>
      <c r="S176" s="254">
        <v>0</v>
      </c>
      <c r="T176" s="25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56" t="s">
        <v>167</v>
      </c>
      <c r="AT176" s="256" t="s">
        <v>162</v>
      </c>
      <c r="AU176" s="256" t="s">
        <v>88</v>
      </c>
      <c r="AY176" s="17" t="s">
        <v>160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86</v>
      </c>
      <c r="BK176" s="145">
        <f>ROUND(I176*H176,2)</f>
        <v>0</v>
      </c>
      <c r="BL176" s="17" t="s">
        <v>167</v>
      </c>
      <c r="BM176" s="256" t="s">
        <v>214</v>
      </c>
    </row>
    <row r="177" s="13" customFormat="1">
      <c r="A177" s="13"/>
      <c r="B177" s="257"/>
      <c r="C177" s="258"/>
      <c r="D177" s="259" t="s">
        <v>178</v>
      </c>
      <c r="E177" s="260" t="s">
        <v>1</v>
      </c>
      <c r="F177" s="261" t="s">
        <v>215</v>
      </c>
      <c r="G177" s="258"/>
      <c r="H177" s="262">
        <v>7.4779999999999998</v>
      </c>
      <c r="I177" s="263"/>
      <c r="J177" s="258"/>
      <c r="K177" s="258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178</v>
      </c>
      <c r="AU177" s="268" t="s">
        <v>88</v>
      </c>
      <c r="AV177" s="13" t="s">
        <v>88</v>
      </c>
      <c r="AW177" s="13" t="s">
        <v>32</v>
      </c>
      <c r="AX177" s="13" t="s">
        <v>86</v>
      </c>
      <c r="AY177" s="268" t="s">
        <v>160</v>
      </c>
    </row>
    <row r="178" s="2" customFormat="1" ht="16.5" customHeight="1">
      <c r="A178" s="40"/>
      <c r="B178" s="41"/>
      <c r="C178" s="245" t="s">
        <v>216</v>
      </c>
      <c r="D178" s="245" t="s">
        <v>162</v>
      </c>
      <c r="E178" s="246" t="s">
        <v>217</v>
      </c>
      <c r="F178" s="247" t="s">
        <v>218</v>
      </c>
      <c r="G178" s="248" t="s">
        <v>175</v>
      </c>
      <c r="H178" s="249">
        <v>3.835</v>
      </c>
      <c r="I178" s="250"/>
      <c r="J178" s="251">
        <f>ROUND(I178*H178,2)</f>
        <v>0</v>
      </c>
      <c r="K178" s="247" t="s">
        <v>166</v>
      </c>
      <c r="L178" s="43"/>
      <c r="M178" s="252" t="s">
        <v>1</v>
      </c>
      <c r="N178" s="253" t="s">
        <v>43</v>
      </c>
      <c r="O178" s="93"/>
      <c r="P178" s="254">
        <f>O178*H178</f>
        <v>0</v>
      </c>
      <c r="Q178" s="254">
        <v>0</v>
      </c>
      <c r="R178" s="254">
        <f>Q178*H178</f>
        <v>0</v>
      </c>
      <c r="S178" s="254">
        <v>0</v>
      </c>
      <c r="T178" s="25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56" t="s">
        <v>167</v>
      </c>
      <c r="AT178" s="256" t="s">
        <v>162</v>
      </c>
      <c r="AU178" s="256" t="s">
        <v>88</v>
      </c>
      <c r="AY178" s="17" t="s">
        <v>160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86</v>
      </c>
      <c r="BK178" s="145">
        <f>ROUND(I178*H178,2)</f>
        <v>0</v>
      </c>
      <c r="BL178" s="17" t="s">
        <v>167</v>
      </c>
      <c r="BM178" s="256" t="s">
        <v>219</v>
      </c>
    </row>
    <row r="179" s="2" customFormat="1" ht="33" customHeight="1">
      <c r="A179" s="40"/>
      <c r="B179" s="41"/>
      <c r="C179" s="245" t="s">
        <v>220</v>
      </c>
      <c r="D179" s="245" t="s">
        <v>162</v>
      </c>
      <c r="E179" s="246" t="s">
        <v>221</v>
      </c>
      <c r="F179" s="247" t="s">
        <v>222</v>
      </c>
      <c r="G179" s="248" t="s">
        <v>175</v>
      </c>
      <c r="H179" s="249">
        <v>0.84999999999999998</v>
      </c>
      <c r="I179" s="250"/>
      <c r="J179" s="251">
        <f>ROUND(I179*H179,2)</f>
        <v>0</v>
      </c>
      <c r="K179" s="247" t="s">
        <v>176</v>
      </c>
      <c r="L179" s="43"/>
      <c r="M179" s="252" t="s">
        <v>1</v>
      </c>
      <c r="N179" s="253" t="s">
        <v>43</v>
      </c>
      <c r="O179" s="93"/>
      <c r="P179" s="254">
        <f>O179*H179</f>
        <v>0</v>
      </c>
      <c r="Q179" s="254">
        <v>0</v>
      </c>
      <c r="R179" s="254">
        <f>Q179*H179</f>
        <v>0</v>
      </c>
      <c r="S179" s="254">
        <v>0</v>
      </c>
      <c r="T179" s="25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56" t="s">
        <v>167</v>
      </c>
      <c r="AT179" s="256" t="s">
        <v>162</v>
      </c>
      <c r="AU179" s="256" t="s">
        <v>88</v>
      </c>
      <c r="AY179" s="17" t="s">
        <v>160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86</v>
      </c>
      <c r="BK179" s="145">
        <f>ROUND(I179*H179,2)</f>
        <v>0</v>
      </c>
      <c r="BL179" s="17" t="s">
        <v>167</v>
      </c>
      <c r="BM179" s="256" t="s">
        <v>223</v>
      </c>
    </row>
    <row r="180" s="13" customFormat="1">
      <c r="A180" s="13"/>
      <c r="B180" s="257"/>
      <c r="C180" s="258"/>
      <c r="D180" s="259" t="s">
        <v>178</v>
      </c>
      <c r="E180" s="260" t="s">
        <v>1</v>
      </c>
      <c r="F180" s="261" t="s">
        <v>194</v>
      </c>
      <c r="G180" s="258"/>
      <c r="H180" s="262">
        <v>-0.90000000000000002</v>
      </c>
      <c r="I180" s="263"/>
      <c r="J180" s="258"/>
      <c r="K180" s="258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178</v>
      </c>
      <c r="AU180" s="268" t="s">
        <v>88</v>
      </c>
      <c r="AV180" s="13" t="s">
        <v>88</v>
      </c>
      <c r="AW180" s="13" t="s">
        <v>32</v>
      </c>
      <c r="AX180" s="13" t="s">
        <v>78</v>
      </c>
      <c r="AY180" s="268" t="s">
        <v>160</v>
      </c>
    </row>
    <row r="181" s="13" customFormat="1">
      <c r="A181" s="13"/>
      <c r="B181" s="257"/>
      <c r="C181" s="258"/>
      <c r="D181" s="259" t="s">
        <v>178</v>
      </c>
      <c r="E181" s="260" t="s">
        <v>1</v>
      </c>
      <c r="F181" s="261" t="s">
        <v>183</v>
      </c>
      <c r="G181" s="258"/>
      <c r="H181" s="262">
        <v>1.75</v>
      </c>
      <c r="I181" s="263"/>
      <c r="J181" s="258"/>
      <c r="K181" s="258"/>
      <c r="L181" s="264"/>
      <c r="M181" s="265"/>
      <c r="N181" s="266"/>
      <c r="O181" s="266"/>
      <c r="P181" s="266"/>
      <c r="Q181" s="266"/>
      <c r="R181" s="266"/>
      <c r="S181" s="266"/>
      <c r="T181" s="26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8" t="s">
        <v>178</v>
      </c>
      <c r="AU181" s="268" t="s">
        <v>88</v>
      </c>
      <c r="AV181" s="13" t="s">
        <v>88</v>
      </c>
      <c r="AW181" s="13" t="s">
        <v>32</v>
      </c>
      <c r="AX181" s="13" t="s">
        <v>78</v>
      </c>
      <c r="AY181" s="268" t="s">
        <v>160</v>
      </c>
    </row>
    <row r="182" s="14" customFormat="1">
      <c r="A182" s="14"/>
      <c r="B182" s="269"/>
      <c r="C182" s="270"/>
      <c r="D182" s="259" t="s">
        <v>178</v>
      </c>
      <c r="E182" s="271" t="s">
        <v>1</v>
      </c>
      <c r="F182" s="272" t="s">
        <v>184</v>
      </c>
      <c r="G182" s="270"/>
      <c r="H182" s="273">
        <v>0.84999999999999998</v>
      </c>
      <c r="I182" s="274"/>
      <c r="J182" s="270"/>
      <c r="K182" s="270"/>
      <c r="L182" s="275"/>
      <c r="M182" s="276"/>
      <c r="N182" s="277"/>
      <c r="O182" s="277"/>
      <c r="P182" s="277"/>
      <c r="Q182" s="277"/>
      <c r="R182" s="277"/>
      <c r="S182" s="277"/>
      <c r="T182" s="27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9" t="s">
        <v>178</v>
      </c>
      <c r="AU182" s="279" t="s">
        <v>88</v>
      </c>
      <c r="AV182" s="14" t="s">
        <v>167</v>
      </c>
      <c r="AW182" s="14" t="s">
        <v>32</v>
      </c>
      <c r="AX182" s="14" t="s">
        <v>86</v>
      </c>
      <c r="AY182" s="279" t="s">
        <v>160</v>
      </c>
    </row>
    <row r="183" s="2" customFormat="1" ht="24.15" customHeight="1">
      <c r="A183" s="40"/>
      <c r="B183" s="41"/>
      <c r="C183" s="245" t="s">
        <v>224</v>
      </c>
      <c r="D183" s="245" t="s">
        <v>162</v>
      </c>
      <c r="E183" s="246" t="s">
        <v>225</v>
      </c>
      <c r="F183" s="247" t="s">
        <v>226</v>
      </c>
      <c r="G183" s="248" t="s">
        <v>175</v>
      </c>
      <c r="H183" s="249">
        <v>0.90000000000000002</v>
      </c>
      <c r="I183" s="250"/>
      <c r="J183" s="251">
        <f>ROUND(I183*H183,2)</f>
        <v>0</v>
      </c>
      <c r="K183" s="247" t="s">
        <v>176</v>
      </c>
      <c r="L183" s="43"/>
      <c r="M183" s="252" t="s">
        <v>1</v>
      </c>
      <c r="N183" s="253" t="s">
        <v>43</v>
      </c>
      <c r="O183" s="93"/>
      <c r="P183" s="254">
        <f>O183*H183</f>
        <v>0</v>
      </c>
      <c r="Q183" s="254">
        <v>0</v>
      </c>
      <c r="R183" s="254">
        <f>Q183*H183</f>
        <v>0</v>
      </c>
      <c r="S183" s="254">
        <v>0</v>
      </c>
      <c r="T183" s="25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56" t="s">
        <v>167</v>
      </c>
      <c r="AT183" s="256" t="s">
        <v>162</v>
      </c>
      <c r="AU183" s="256" t="s">
        <v>88</v>
      </c>
      <c r="AY183" s="17" t="s">
        <v>160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86</v>
      </c>
      <c r="BK183" s="145">
        <f>ROUND(I183*H183,2)</f>
        <v>0</v>
      </c>
      <c r="BL183" s="17" t="s">
        <v>167</v>
      </c>
      <c r="BM183" s="256" t="s">
        <v>227</v>
      </c>
    </row>
    <row r="184" s="13" customFormat="1">
      <c r="A184" s="13"/>
      <c r="B184" s="257"/>
      <c r="C184" s="258"/>
      <c r="D184" s="259" t="s">
        <v>178</v>
      </c>
      <c r="E184" s="260" t="s">
        <v>1</v>
      </c>
      <c r="F184" s="261" t="s">
        <v>228</v>
      </c>
      <c r="G184" s="258"/>
      <c r="H184" s="262">
        <v>0.90000000000000002</v>
      </c>
      <c r="I184" s="263"/>
      <c r="J184" s="258"/>
      <c r="K184" s="258"/>
      <c r="L184" s="264"/>
      <c r="M184" s="265"/>
      <c r="N184" s="266"/>
      <c r="O184" s="266"/>
      <c r="P184" s="266"/>
      <c r="Q184" s="266"/>
      <c r="R184" s="266"/>
      <c r="S184" s="266"/>
      <c r="T184" s="26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8" t="s">
        <v>178</v>
      </c>
      <c r="AU184" s="268" t="s">
        <v>88</v>
      </c>
      <c r="AV184" s="13" t="s">
        <v>88</v>
      </c>
      <c r="AW184" s="13" t="s">
        <v>32</v>
      </c>
      <c r="AX184" s="13" t="s">
        <v>86</v>
      </c>
      <c r="AY184" s="268" t="s">
        <v>160</v>
      </c>
    </row>
    <row r="185" s="2" customFormat="1" ht="16.5" customHeight="1">
      <c r="A185" s="40"/>
      <c r="B185" s="41"/>
      <c r="C185" s="290" t="s">
        <v>229</v>
      </c>
      <c r="D185" s="290" t="s">
        <v>230</v>
      </c>
      <c r="E185" s="291" t="s">
        <v>231</v>
      </c>
      <c r="F185" s="292" t="s">
        <v>232</v>
      </c>
      <c r="G185" s="293" t="s">
        <v>213</v>
      </c>
      <c r="H185" s="294">
        <v>1.8899999999999999</v>
      </c>
      <c r="I185" s="295"/>
      <c r="J185" s="296">
        <f>ROUND(I185*H185,2)</f>
        <v>0</v>
      </c>
      <c r="K185" s="292" t="s">
        <v>176</v>
      </c>
      <c r="L185" s="297"/>
      <c r="M185" s="298" t="s">
        <v>1</v>
      </c>
      <c r="N185" s="299" t="s">
        <v>43</v>
      </c>
      <c r="O185" s="93"/>
      <c r="P185" s="254">
        <f>O185*H185</f>
        <v>0</v>
      </c>
      <c r="Q185" s="254">
        <v>1</v>
      </c>
      <c r="R185" s="254">
        <f>Q185*H185</f>
        <v>1.8899999999999999</v>
      </c>
      <c r="S185" s="254">
        <v>0</v>
      </c>
      <c r="T185" s="25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56" t="s">
        <v>206</v>
      </c>
      <c r="AT185" s="256" t="s">
        <v>230</v>
      </c>
      <c r="AU185" s="256" t="s">
        <v>88</v>
      </c>
      <c r="AY185" s="17" t="s">
        <v>160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86</v>
      </c>
      <c r="BK185" s="145">
        <f>ROUND(I185*H185,2)</f>
        <v>0</v>
      </c>
      <c r="BL185" s="17" t="s">
        <v>167</v>
      </c>
      <c r="BM185" s="256" t="s">
        <v>233</v>
      </c>
    </row>
    <row r="186" s="13" customFormat="1">
      <c r="A186" s="13"/>
      <c r="B186" s="257"/>
      <c r="C186" s="258"/>
      <c r="D186" s="259" t="s">
        <v>178</v>
      </c>
      <c r="E186" s="258"/>
      <c r="F186" s="261" t="s">
        <v>234</v>
      </c>
      <c r="G186" s="258"/>
      <c r="H186" s="262">
        <v>1.8899999999999999</v>
      </c>
      <c r="I186" s="263"/>
      <c r="J186" s="258"/>
      <c r="K186" s="258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178</v>
      </c>
      <c r="AU186" s="268" t="s">
        <v>88</v>
      </c>
      <c r="AV186" s="13" t="s">
        <v>88</v>
      </c>
      <c r="AW186" s="13" t="s">
        <v>4</v>
      </c>
      <c r="AX186" s="13" t="s">
        <v>86</v>
      </c>
      <c r="AY186" s="268" t="s">
        <v>160</v>
      </c>
    </row>
    <row r="187" s="12" customFormat="1" ht="22.8" customHeight="1">
      <c r="A187" s="12"/>
      <c r="B187" s="230"/>
      <c r="C187" s="231"/>
      <c r="D187" s="232" t="s">
        <v>77</v>
      </c>
      <c r="E187" s="243" t="s">
        <v>172</v>
      </c>
      <c r="F187" s="243" t="s">
        <v>235</v>
      </c>
      <c r="G187" s="231"/>
      <c r="H187" s="231"/>
      <c r="I187" s="234"/>
      <c r="J187" s="244">
        <f>BK187</f>
        <v>0</v>
      </c>
      <c r="K187" s="231"/>
      <c r="L187" s="235"/>
      <c r="M187" s="236"/>
      <c r="N187" s="237"/>
      <c r="O187" s="237"/>
      <c r="P187" s="238">
        <f>SUM(P188:P194)</f>
        <v>0</v>
      </c>
      <c r="Q187" s="237"/>
      <c r="R187" s="238">
        <f>SUM(R188:R194)</f>
        <v>0.40635784999999996</v>
      </c>
      <c r="S187" s="237"/>
      <c r="T187" s="239">
        <f>SUM(T188:T194)</f>
        <v>0.00017049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86</v>
      </c>
      <c r="AT187" s="241" t="s">
        <v>77</v>
      </c>
      <c r="AU187" s="241" t="s">
        <v>86</v>
      </c>
      <c r="AY187" s="240" t="s">
        <v>160</v>
      </c>
      <c r="BK187" s="242">
        <f>SUM(BK188:BK194)</f>
        <v>0</v>
      </c>
    </row>
    <row r="188" s="2" customFormat="1" ht="24.15" customHeight="1">
      <c r="A188" s="40"/>
      <c r="B188" s="41"/>
      <c r="C188" s="245" t="s">
        <v>236</v>
      </c>
      <c r="D188" s="245" t="s">
        <v>162</v>
      </c>
      <c r="E188" s="246" t="s">
        <v>237</v>
      </c>
      <c r="F188" s="247" t="s">
        <v>238</v>
      </c>
      <c r="G188" s="248" t="s">
        <v>239</v>
      </c>
      <c r="H188" s="249">
        <v>17.048999999999999</v>
      </c>
      <c r="I188" s="250"/>
      <c r="J188" s="251">
        <f>ROUND(I188*H188,2)</f>
        <v>0</v>
      </c>
      <c r="K188" s="247" t="s">
        <v>166</v>
      </c>
      <c r="L188" s="43"/>
      <c r="M188" s="252" t="s">
        <v>1</v>
      </c>
      <c r="N188" s="253" t="s">
        <v>43</v>
      </c>
      <c r="O188" s="93"/>
      <c r="P188" s="254">
        <f>O188*H188</f>
        <v>0</v>
      </c>
      <c r="Q188" s="254">
        <v>0.0011900000000000001</v>
      </c>
      <c r="R188" s="254">
        <f>Q188*H188</f>
        <v>0.02028831</v>
      </c>
      <c r="S188" s="254">
        <v>1.0000000000000001E-05</v>
      </c>
      <c r="T188" s="255">
        <f>S188*H188</f>
        <v>0.00017049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56" t="s">
        <v>167</v>
      </c>
      <c r="AT188" s="256" t="s">
        <v>162</v>
      </c>
      <c r="AU188" s="256" t="s">
        <v>88</v>
      </c>
      <c r="AY188" s="17" t="s">
        <v>160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86</v>
      </c>
      <c r="BK188" s="145">
        <f>ROUND(I188*H188,2)</f>
        <v>0</v>
      </c>
      <c r="BL188" s="17" t="s">
        <v>167</v>
      </c>
      <c r="BM188" s="256" t="s">
        <v>240</v>
      </c>
    </row>
    <row r="189" s="13" customFormat="1">
      <c r="A189" s="13"/>
      <c r="B189" s="257"/>
      <c r="C189" s="258"/>
      <c r="D189" s="259" t="s">
        <v>178</v>
      </c>
      <c r="E189" s="260" t="s">
        <v>1</v>
      </c>
      <c r="F189" s="261" t="s">
        <v>241</v>
      </c>
      <c r="G189" s="258"/>
      <c r="H189" s="262">
        <v>5.806</v>
      </c>
      <c r="I189" s="263"/>
      <c r="J189" s="258"/>
      <c r="K189" s="258"/>
      <c r="L189" s="264"/>
      <c r="M189" s="265"/>
      <c r="N189" s="266"/>
      <c r="O189" s="266"/>
      <c r="P189" s="266"/>
      <c r="Q189" s="266"/>
      <c r="R189" s="266"/>
      <c r="S189" s="266"/>
      <c r="T189" s="26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8" t="s">
        <v>178</v>
      </c>
      <c r="AU189" s="268" t="s">
        <v>88</v>
      </c>
      <c r="AV189" s="13" t="s">
        <v>88</v>
      </c>
      <c r="AW189" s="13" t="s">
        <v>32</v>
      </c>
      <c r="AX189" s="13" t="s">
        <v>78</v>
      </c>
      <c r="AY189" s="268" t="s">
        <v>160</v>
      </c>
    </row>
    <row r="190" s="13" customFormat="1">
      <c r="A190" s="13"/>
      <c r="B190" s="257"/>
      <c r="C190" s="258"/>
      <c r="D190" s="259" t="s">
        <v>178</v>
      </c>
      <c r="E190" s="260" t="s">
        <v>1</v>
      </c>
      <c r="F190" s="261" t="s">
        <v>242</v>
      </c>
      <c r="G190" s="258"/>
      <c r="H190" s="262">
        <v>4.6369999999999996</v>
      </c>
      <c r="I190" s="263"/>
      <c r="J190" s="258"/>
      <c r="K190" s="258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178</v>
      </c>
      <c r="AU190" s="268" t="s">
        <v>88</v>
      </c>
      <c r="AV190" s="13" t="s">
        <v>88</v>
      </c>
      <c r="AW190" s="13" t="s">
        <v>32</v>
      </c>
      <c r="AX190" s="13" t="s">
        <v>78</v>
      </c>
      <c r="AY190" s="268" t="s">
        <v>160</v>
      </c>
    </row>
    <row r="191" s="13" customFormat="1">
      <c r="A191" s="13"/>
      <c r="B191" s="257"/>
      <c r="C191" s="258"/>
      <c r="D191" s="259" t="s">
        <v>178</v>
      </c>
      <c r="E191" s="260" t="s">
        <v>1</v>
      </c>
      <c r="F191" s="261" t="s">
        <v>243</v>
      </c>
      <c r="G191" s="258"/>
      <c r="H191" s="262">
        <v>6.6059999999999999</v>
      </c>
      <c r="I191" s="263"/>
      <c r="J191" s="258"/>
      <c r="K191" s="258"/>
      <c r="L191" s="264"/>
      <c r="M191" s="265"/>
      <c r="N191" s="266"/>
      <c r="O191" s="266"/>
      <c r="P191" s="266"/>
      <c r="Q191" s="266"/>
      <c r="R191" s="266"/>
      <c r="S191" s="266"/>
      <c r="T191" s="26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8" t="s">
        <v>178</v>
      </c>
      <c r="AU191" s="268" t="s">
        <v>88</v>
      </c>
      <c r="AV191" s="13" t="s">
        <v>88</v>
      </c>
      <c r="AW191" s="13" t="s">
        <v>32</v>
      </c>
      <c r="AX191" s="13" t="s">
        <v>78</v>
      </c>
      <c r="AY191" s="268" t="s">
        <v>160</v>
      </c>
    </row>
    <row r="192" s="14" customFormat="1">
      <c r="A192" s="14"/>
      <c r="B192" s="269"/>
      <c r="C192" s="270"/>
      <c r="D192" s="259" t="s">
        <v>178</v>
      </c>
      <c r="E192" s="271" t="s">
        <v>1</v>
      </c>
      <c r="F192" s="272" t="s">
        <v>184</v>
      </c>
      <c r="G192" s="270"/>
      <c r="H192" s="273">
        <v>17.048999999999999</v>
      </c>
      <c r="I192" s="274"/>
      <c r="J192" s="270"/>
      <c r="K192" s="270"/>
      <c r="L192" s="275"/>
      <c r="M192" s="276"/>
      <c r="N192" s="277"/>
      <c r="O192" s="277"/>
      <c r="P192" s="277"/>
      <c r="Q192" s="277"/>
      <c r="R192" s="277"/>
      <c r="S192" s="277"/>
      <c r="T192" s="27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9" t="s">
        <v>178</v>
      </c>
      <c r="AU192" s="279" t="s">
        <v>88</v>
      </c>
      <c r="AV192" s="14" t="s">
        <v>167</v>
      </c>
      <c r="AW192" s="14" t="s">
        <v>32</v>
      </c>
      <c r="AX192" s="14" t="s">
        <v>86</v>
      </c>
      <c r="AY192" s="279" t="s">
        <v>160</v>
      </c>
    </row>
    <row r="193" s="2" customFormat="1" ht="33" customHeight="1">
      <c r="A193" s="40"/>
      <c r="B193" s="41"/>
      <c r="C193" s="245" t="s">
        <v>8</v>
      </c>
      <c r="D193" s="245" t="s">
        <v>162</v>
      </c>
      <c r="E193" s="246" t="s">
        <v>244</v>
      </c>
      <c r="F193" s="247" t="s">
        <v>245</v>
      </c>
      <c r="G193" s="248" t="s">
        <v>165</v>
      </c>
      <c r="H193" s="249">
        <v>4.8739999999999997</v>
      </c>
      <c r="I193" s="250"/>
      <c r="J193" s="251">
        <f>ROUND(I193*H193,2)</f>
        <v>0</v>
      </c>
      <c r="K193" s="247" t="s">
        <v>166</v>
      </c>
      <c r="L193" s="43"/>
      <c r="M193" s="252" t="s">
        <v>1</v>
      </c>
      <c r="N193" s="253" t="s">
        <v>43</v>
      </c>
      <c r="O193" s="93"/>
      <c r="P193" s="254">
        <f>O193*H193</f>
        <v>0</v>
      </c>
      <c r="Q193" s="254">
        <v>0.079210000000000003</v>
      </c>
      <c r="R193" s="254">
        <f>Q193*H193</f>
        <v>0.38606953999999999</v>
      </c>
      <c r="S193" s="254">
        <v>0</v>
      </c>
      <c r="T193" s="25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56" t="s">
        <v>167</v>
      </c>
      <c r="AT193" s="256" t="s">
        <v>162</v>
      </c>
      <c r="AU193" s="256" t="s">
        <v>88</v>
      </c>
      <c r="AY193" s="17" t="s">
        <v>160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86</v>
      </c>
      <c r="BK193" s="145">
        <f>ROUND(I193*H193,2)</f>
        <v>0</v>
      </c>
      <c r="BL193" s="17" t="s">
        <v>167</v>
      </c>
      <c r="BM193" s="256" t="s">
        <v>246</v>
      </c>
    </row>
    <row r="194" s="13" customFormat="1">
      <c r="A194" s="13"/>
      <c r="B194" s="257"/>
      <c r="C194" s="258"/>
      <c r="D194" s="259" t="s">
        <v>178</v>
      </c>
      <c r="E194" s="260" t="s">
        <v>1</v>
      </c>
      <c r="F194" s="261" t="s">
        <v>247</v>
      </c>
      <c r="G194" s="258"/>
      <c r="H194" s="262">
        <v>4.8739999999999997</v>
      </c>
      <c r="I194" s="263"/>
      <c r="J194" s="258"/>
      <c r="K194" s="258"/>
      <c r="L194" s="264"/>
      <c r="M194" s="265"/>
      <c r="N194" s="266"/>
      <c r="O194" s="266"/>
      <c r="P194" s="266"/>
      <c r="Q194" s="266"/>
      <c r="R194" s="266"/>
      <c r="S194" s="266"/>
      <c r="T194" s="26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8" t="s">
        <v>178</v>
      </c>
      <c r="AU194" s="268" t="s">
        <v>88</v>
      </c>
      <c r="AV194" s="13" t="s">
        <v>88</v>
      </c>
      <c r="AW194" s="13" t="s">
        <v>32</v>
      </c>
      <c r="AX194" s="13" t="s">
        <v>86</v>
      </c>
      <c r="AY194" s="268" t="s">
        <v>160</v>
      </c>
    </row>
    <row r="195" s="12" customFormat="1" ht="22.8" customHeight="1">
      <c r="A195" s="12"/>
      <c r="B195" s="230"/>
      <c r="C195" s="231"/>
      <c r="D195" s="232" t="s">
        <v>77</v>
      </c>
      <c r="E195" s="243" t="s">
        <v>189</v>
      </c>
      <c r="F195" s="243" t="s">
        <v>248</v>
      </c>
      <c r="G195" s="231"/>
      <c r="H195" s="231"/>
      <c r="I195" s="234"/>
      <c r="J195" s="244">
        <f>BK195</f>
        <v>0</v>
      </c>
      <c r="K195" s="231"/>
      <c r="L195" s="235"/>
      <c r="M195" s="236"/>
      <c r="N195" s="237"/>
      <c r="O195" s="237"/>
      <c r="P195" s="238">
        <f>P196</f>
        <v>0</v>
      </c>
      <c r="Q195" s="237"/>
      <c r="R195" s="238">
        <f>R196</f>
        <v>3.0452000000000004</v>
      </c>
      <c r="S195" s="237"/>
      <c r="T195" s="239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86</v>
      </c>
      <c r="AT195" s="241" t="s">
        <v>77</v>
      </c>
      <c r="AU195" s="241" t="s">
        <v>86</v>
      </c>
      <c r="AY195" s="240" t="s">
        <v>160</v>
      </c>
      <c r="BK195" s="242">
        <f>BK196</f>
        <v>0</v>
      </c>
    </row>
    <row r="196" s="2" customFormat="1" ht="24.15" customHeight="1">
      <c r="A196" s="40"/>
      <c r="B196" s="41"/>
      <c r="C196" s="245" t="s">
        <v>249</v>
      </c>
      <c r="D196" s="245" t="s">
        <v>162</v>
      </c>
      <c r="E196" s="246" t="s">
        <v>250</v>
      </c>
      <c r="F196" s="247" t="s">
        <v>251</v>
      </c>
      <c r="G196" s="248" t="s">
        <v>165</v>
      </c>
      <c r="H196" s="249">
        <v>5</v>
      </c>
      <c r="I196" s="250"/>
      <c r="J196" s="251">
        <f>ROUND(I196*H196,2)</f>
        <v>0</v>
      </c>
      <c r="K196" s="247" t="s">
        <v>166</v>
      </c>
      <c r="L196" s="43"/>
      <c r="M196" s="252" t="s">
        <v>1</v>
      </c>
      <c r="N196" s="253" t="s">
        <v>43</v>
      </c>
      <c r="O196" s="93"/>
      <c r="P196" s="254">
        <f>O196*H196</f>
        <v>0</v>
      </c>
      <c r="Q196" s="254">
        <v>0.60904000000000003</v>
      </c>
      <c r="R196" s="254">
        <f>Q196*H196</f>
        <v>3.0452000000000004</v>
      </c>
      <c r="S196" s="254">
        <v>0</v>
      </c>
      <c r="T196" s="25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56" t="s">
        <v>167</v>
      </c>
      <c r="AT196" s="256" t="s">
        <v>162</v>
      </c>
      <c r="AU196" s="256" t="s">
        <v>88</v>
      </c>
      <c r="AY196" s="17" t="s">
        <v>160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86</v>
      </c>
      <c r="BK196" s="145">
        <f>ROUND(I196*H196,2)</f>
        <v>0</v>
      </c>
      <c r="BL196" s="17" t="s">
        <v>167</v>
      </c>
      <c r="BM196" s="256" t="s">
        <v>252</v>
      </c>
    </row>
    <row r="197" s="12" customFormat="1" ht="22.8" customHeight="1">
      <c r="A197" s="12"/>
      <c r="B197" s="230"/>
      <c r="C197" s="231"/>
      <c r="D197" s="232" t="s">
        <v>77</v>
      </c>
      <c r="E197" s="243" t="s">
        <v>196</v>
      </c>
      <c r="F197" s="243" t="s">
        <v>253</v>
      </c>
      <c r="G197" s="231"/>
      <c r="H197" s="231"/>
      <c r="I197" s="234"/>
      <c r="J197" s="244">
        <f>BK197</f>
        <v>0</v>
      </c>
      <c r="K197" s="231"/>
      <c r="L197" s="235"/>
      <c r="M197" s="236"/>
      <c r="N197" s="237"/>
      <c r="O197" s="237"/>
      <c r="P197" s="238">
        <f>SUM(P198:P228)</f>
        <v>0</v>
      </c>
      <c r="Q197" s="237"/>
      <c r="R197" s="238">
        <f>SUM(R198:R228)</f>
        <v>17.300582160000001</v>
      </c>
      <c r="S197" s="237"/>
      <c r="T197" s="239">
        <f>SUM(T198:T228)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0" t="s">
        <v>86</v>
      </c>
      <c r="AT197" s="241" t="s">
        <v>77</v>
      </c>
      <c r="AU197" s="241" t="s">
        <v>86</v>
      </c>
      <c r="AY197" s="240" t="s">
        <v>160</v>
      </c>
      <c r="BK197" s="242">
        <f>SUM(BK198:BK228)</f>
        <v>0</v>
      </c>
    </row>
    <row r="198" s="2" customFormat="1" ht="24.15" customHeight="1">
      <c r="A198" s="40"/>
      <c r="B198" s="41"/>
      <c r="C198" s="245" t="s">
        <v>254</v>
      </c>
      <c r="D198" s="245" t="s">
        <v>162</v>
      </c>
      <c r="E198" s="246" t="s">
        <v>255</v>
      </c>
      <c r="F198" s="247" t="s">
        <v>256</v>
      </c>
      <c r="G198" s="248" t="s">
        <v>165</v>
      </c>
      <c r="H198" s="249">
        <v>11.343</v>
      </c>
      <c r="I198" s="250"/>
      <c r="J198" s="251">
        <f>ROUND(I198*H198,2)</f>
        <v>0</v>
      </c>
      <c r="K198" s="247" t="s">
        <v>166</v>
      </c>
      <c r="L198" s="43"/>
      <c r="M198" s="252" t="s">
        <v>1</v>
      </c>
      <c r="N198" s="253" t="s">
        <v>43</v>
      </c>
      <c r="O198" s="93"/>
      <c r="P198" s="254">
        <f>O198*H198</f>
        <v>0</v>
      </c>
      <c r="Q198" s="254">
        <v>0.0030000000000000001</v>
      </c>
      <c r="R198" s="254">
        <f>Q198*H198</f>
        <v>0.034029000000000004</v>
      </c>
      <c r="S198" s="254">
        <v>0</v>
      </c>
      <c r="T198" s="25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56" t="s">
        <v>167</v>
      </c>
      <c r="AT198" s="256" t="s">
        <v>162</v>
      </c>
      <c r="AU198" s="256" t="s">
        <v>88</v>
      </c>
      <c r="AY198" s="17" t="s">
        <v>160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86</v>
      </c>
      <c r="BK198" s="145">
        <f>ROUND(I198*H198,2)</f>
        <v>0</v>
      </c>
      <c r="BL198" s="17" t="s">
        <v>167</v>
      </c>
      <c r="BM198" s="256" t="s">
        <v>257</v>
      </c>
    </row>
    <row r="199" s="15" customFormat="1">
      <c r="A199" s="15"/>
      <c r="B199" s="280"/>
      <c r="C199" s="281"/>
      <c r="D199" s="259" t="s">
        <v>178</v>
      </c>
      <c r="E199" s="282" t="s">
        <v>1</v>
      </c>
      <c r="F199" s="283" t="s">
        <v>258</v>
      </c>
      <c r="G199" s="281"/>
      <c r="H199" s="282" t="s">
        <v>1</v>
      </c>
      <c r="I199" s="284"/>
      <c r="J199" s="281"/>
      <c r="K199" s="281"/>
      <c r="L199" s="285"/>
      <c r="M199" s="286"/>
      <c r="N199" s="287"/>
      <c r="O199" s="287"/>
      <c r="P199" s="287"/>
      <c r="Q199" s="287"/>
      <c r="R199" s="287"/>
      <c r="S199" s="287"/>
      <c r="T199" s="28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9" t="s">
        <v>178</v>
      </c>
      <c r="AU199" s="289" t="s">
        <v>88</v>
      </c>
      <c r="AV199" s="15" t="s">
        <v>86</v>
      </c>
      <c r="AW199" s="15" t="s">
        <v>32</v>
      </c>
      <c r="AX199" s="15" t="s">
        <v>78</v>
      </c>
      <c r="AY199" s="289" t="s">
        <v>160</v>
      </c>
    </row>
    <row r="200" s="13" customFormat="1">
      <c r="A200" s="13"/>
      <c r="B200" s="257"/>
      <c r="C200" s="258"/>
      <c r="D200" s="259" t="s">
        <v>178</v>
      </c>
      <c r="E200" s="260" t="s">
        <v>1</v>
      </c>
      <c r="F200" s="261" t="s">
        <v>259</v>
      </c>
      <c r="G200" s="258"/>
      <c r="H200" s="262">
        <v>16.268000000000001</v>
      </c>
      <c r="I200" s="263"/>
      <c r="J200" s="258"/>
      <c r="K200" s="258"/>
      <c r="L200" s="264"/>
      <c r="M200" s="265"/>
      <c r="N200" s="266"/>
      <c r="O200" s="266"/>
      <c r="P200" s="266"/>
      <c r="Q200" s="266"/>
      <c r="R200" s="266"/>
      <c r="S200" s="266"/>
      <c r="T200" s="26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8" t="s">
        <v>178</v>
      </c>
      <c r="AU200" s="268" t="s">
        <v>88</v>
      </c>
      <c r="AV200" s="13" t="s">
        <v>88</v>
      </c>
      <c r="AW200" s="13" t="s">
        <v>32</v>
      </c>
      <c r="AX200" s="13" t="s">
        <v>78</v>
      </c>
      <c r="AY200" s="268" t="s">
        <v>160</v>
      </c>
    </row>
    <row r="201" s="13" customFormat="1">
      <c r="A201" s="13"/>
      <c r="B201" s="257"/>
      <c r="C201" s="258"/>
      <c r="D201" s="259" t="s">
        <v>178</v>
      </c>
      <c r="E201" s="260" t="s">
        <v>1</v>
      </c>
      <c r="F201" s="261" t="s">
        <v>260</v>
      </c>
      <c r="G201" s="258"/>
      <c r="H201" s="262">
        <v>-4.9249999999999998</v>
      </c>
      <c r="I201" s="263"/>
      <c r="J201" s="258"/>
      <c r="K201" s="258"/>
      <c r="L201" s="264"/>
      <c r="M201" s="265"/>
      <c r="N201" s="266"/>
      <c r="O201" s="266"/>
      <c r="P201" s="266"/>
      <c r="Q201" s="266"/>
      <c r="R201" s="266"/>
      <c r="S201" s="266"/>
      <c r="T201" s="26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8" t="s">
        <v>178</v>
      </c>
      <c r="AU201" s="268" t="s">
        <v>88</v>
      </c>
      <c r="AV201" s="13" t="s">
        <v>88</v>
      </c>
      <c r="AW201" s="13" t="s">
        <v>32</v>
      </c>
      <c r="AX201" s="13" t="s">
        <v>78</v>
      </c>
      <c r="AY201" s="268" t="s">
        <v>160</v>
      </c>
    </row>
    <row r="202" s="14" customFormat="1">
      <c r="A202" s="14"/>
      <c r="B202" s="269"/>
      <c r="C202" s="270"/>
      <c r="D202" s="259" t="s">
        <v>178</v>
      </c>
      <c r="E202" s="271" t="s">
        <v>1</v>
      </c>
      <c r="F202" s="272" t="s">
        <v>184</v>
      </c>
      <c r="G202" s="270"/>
      <c r="H202" s="273">
        <v>11.343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9" t="s">
        <v>178</v>
      </c>
      <c r="AU202" s="279" t="s">
        <v>88</v>
      </c>
      <c r="AV202" s="14" t="s">
        <v>167</v>
      </c>
      <c r="AW202" s="14" t="s">
        <v>32</v>
      </c>
      <c r="AX202" s="14" t="s">
        <v>86</v>
      </c>
      <c r="AY202" s="279" t="s">
        <v>160</v>
      </c>
    </row>
    <row r="203" s="2" customFormat="1" ht="24.15" customHeight="1">
      <c r="A203" s="40"/>
      <c r="B203" s="41"/>
      <c r="C203" s="245" t="s">
        <v>261</v>
      </c>
      <c r="D203" s="245" t="s">
        <v>162</v>
      </c>
      <c r="E203" s="246" t="s">
        <v>262</v>
      </c>
      <c r="F203" s="247" t="s">
        <v>263</v>
      </c>
      <c r="G203" s="248" t="s">
        <v>264</v>
      </c>
      <c r="H203" s="249">
        <v>4</v>
      </c>
      <c r="I203" s="250"/>
      <c r="J203" s="251">
        <f>ROUND(I203*H203,2)</f>
        <v>0</v>
      </c>
      <c r="K203" s="247" t="s">
        <v>166</v>
      </c>
      <c r="L203" s="43"/>
      <c r="M203" s="252" t="s">
        <v>1</v>
      </c>
      <c r="N203" s="253" t="s">
        <v>43</v>
      </c>
      <c r="O203" s="93"/>
      <c r="P203" s="254">
        <f>O203*H203</f>
        <v>0</v>
      </c>
      <c r="Q203" s="254">
        <v>0.1575</v>
      </c>
      <c r="R203" s="254">
        <f>Q203*H203</f>
        <v>0.63</v>
      </c>
      <c r="S203" s="254">
        <v>0</v>
      </c>
      <c r="T203" s="25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56" t="s">
        <v>167</v>
      </c>
      <c r="AT203" s="256" t="s">
        <v>162</v>
      </c>
      <c r="AU203" s="256" t="s">
        <v>88</v>
      </c>
      <c r="AY203" s="17" t="s">
        <v>160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86</v>
      </c>
      <c r="BK203" s="145">
        <f>ROUND(I203*H203,2)</f>
        <v>0</v>
      </c>
      <c r="BL203" s="17" t="s">
        <v>167</v>
      </c>
      <c r="BM203" s="256" t="s">
        <v>265</v>
      </c>
    </row>
    <row r="204" s="15" customFormat="1">
      <c r="A204" s="15"/>
      <c r="B204" s="280"/>
      <c r="C204" s="281"/>
      <c r="D204" s="259" t="s">
        <v>178</v>
      </c>
      <c r="E204" s="282" t="s">
        <v>1</v>
      </c>
      <c r="F204" s="283" t="s">
        <v>266</v>
      </c>
      <c r="G204" s="281"/>
      <c r="H204" s="282" t="s">
        <v>1</v>
      </c>
      <c r="I204" s="284"/>
      <c r="J204" s="281"/>
      <c r="K204" s="281"/>
      <c r="L204" s="285"/>
      <c r="M204" s="286"/>
      <c r="N204" s="287"/>
      <c r="O204" s="287"/>
      <c r="P204" s="287"/>
      <c r="Q204" s="287"/>
      <c r="R204" s="287"/>
      <c r="S204" s="287"/>
      <c r="T204" s="28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9" t="s">
        <v>178</v>
      </c>
      <c r="AU204" s="289" t="s">
        <v>88</v>
      </c>
      <c r="AV204" s="15" t="s">
        <v>86</v>
      </c>
      <c r="AW204" s="15" t="s">
        <v>32</v>
      </c>
      <c r="AX204" s="15" t="s">
        <v>78</v>
      </c>
      <c r="AY204" s="289" t="s">
        <v>160</v>
      </c>
    </row>
    <row r="205" s="13" customFormat="1">
      <c r="A205" s="13"/>
      <c r="B205" s="257"/>
      <c r="C205" s="258"/>
      <c r="D205" s="259" t="s">
        <v>178</v>
      </c>
      <c r="E205" s="260" t="s">
        <v>1</v>
      </c>
      <c r="F205" s="261" t="s">
        <v>267</v>
      </c>
      <c r="G205" s="258"/>
      <c r="H205" s="262">
        <v>4</v>
      </c>
      <c r="I205" s="263"/>
      <c r="J205" s="258"/>
      <c r="K205" s="258"/>
      <c r="L205" s="264"/>
      <c r="M205" s="265"/>
      <c r="N205" s="266"/>
      <c r="O205" s="266"/>
      <c r="P205" s="266"/>
      <c r="Q205" s="266"/>
      <c r="R205" s="266"/>
      <c r="S205" s="266"/>
      <c r="T205" s="26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8" t="s">
        <v>178</v>
      </c>
      <c r="AU205" s="268" t="s">
        <v>88</v>
      </c>
      <c r="AV205" s="13" t="s">
        <v>88</v>
      </c>
      <c r="AW205" s="13" t="s">
        <v>32</v>
      </c>
      <c r="AX205" s="13" t="s">
        <v>86</v>
      </c>
      <c r="AY205" s="268" t="s">
        <v>160</v>
      </c>
    </row>
    <row r="206" s="2" customFormat="1" ht="24.15" customHeight="1">
      <c r="A206" s="40"/>
      <c r="B206" s="41"/>
      <c r="C206" s="245" t="s">
        <v>268</v>
      </c>
      <c r="D206" s="245" t="s">
        <v>162</v>
      </c>
      <c r="E206" s="246" t="s">
        <v>269</v>
      </c>
      <c r="F206" s="247" t="s">
        <v>270</v>
      </c>
      <c r="G206" s="248" t="s">
        <v>165</v>
      </c>
      <c r="H206" s="249">
        <v>14.378</v>
      </c>
      <c r="I206" s="250"/>
      <c r="J206" s="251">
        <f>ROUND(I206*H206,2)</f>
        <v>0</v>
      </c>
      <c r="K206" s="247" t="s">
        <v>166</v>
      </c>
      <c r="L206" s="43"/>
      <c r="M206" s="252" t="s">
        <v>1</v>
      </c>
      <c r="N206" s="253" t="s">
        <v>43</v>
      </c>
      <c r="O206" s="93"/>
      <c r="P206" s="254">
        <f>O206*H206</f>
        <v>0</v>
      </c>
      <c r="Q206" s="254">
        <v>0.017000000000000001</v>
      </c>
      <c r="R206" s="254">
        <f>Q206*H206</f>
        <v>0.24442600000000003</v>
      </c>
      <c r="S206" s="254">
        <v>0</v>
      </c>
      <c r="T206" s="25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56" t="s">
        <v>167</v>
      </c>
      <c r="AT206" s="256" t="s">
        <v>162</v>
      </c>
      <c r="AU206" s="256" t="s">
        <v>88</v>
      </c>
      <c r="AY206" s="17" t="s">
        <v>160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86</v>
      </c>
      <c r="BK206" s="145">
        <f>ROUND(I206*H206,2)</f>
        <v>0</v>
      </c>
      <c r="BL206" s="17" t="s">
        <v>167</v>
      </c>
      <c r="BM206" s="256" t="s">
        <v>271</v>
      </c>
    </row>
    <row r="207" s="13" customFormat="1">
      <c r="A207" s="13"/>
      <c r="B207" s="257"/>
      <c r="C207" s="258"/>
      <c r="D207" s="259" t="s">
        <v>178</v>
      </c>
      <c r="E207" s="260" t="s">
        <v>1</v>
      </c>
      <c r="F207" s="261" t="s">
        <v>259</v>
      </c>
      <c r="G207" s="258"/>
      <c r="H207" s="262">
        <v>16.268000000000001</v>
      </c>
      <c r="I207" s="263"/>
      <c r="J207" s="258"/>
      <c r="K207" s="258"/>
      <c r="L207" s="264"/>
      <c r="M207" s="265"/>
      <c r="N207" s="266"/>
      <c r="O207" s="266"/>
      <c r="P207" s="266"/>
      <c r="Q207" s="266"/>
      <c r="R207" s="266"/>
      <c r="S207" s="266"/>
      <c r="T207" s="26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8" t="s">
        <v>178</v>
      </c>
      <c r="AU207" s="268" t="s">
        <v>88</v>
      </c>
      <c r="AV207" s="13" t="s">
        <v>88</v>
      </c>
      <c r="AW207" s="13" t="s">
        <v>32</v>
      </c>
      <c r="AX207" s="13" t="s">
        <v>78</v>
      </c>
      <c r="AY207" s="268" t="s">
        <v>160</v>
      </c>
    </row>
    <row r="208" s="13" customFormat="1">
      <c r="A208" s="13"/>
      <c r="B208" s="257"/>
      <c r="C208" s="258"/>
      <c r="D208" s="259" t="s">
        <v>178</v>
      </c>
      <c r="E208" s="260" t="s">
        <v>1</v>
      </c>
      <c r="F208" s="261" t="s">
        <v>272</v>
      </c>
      <c r="G208" s="258"/>
      <c r="H208" s="262">
        <v>-1.8899999999999999</v>
      </c>
      <c r="I208" s="263"/>
      <c r="J208" s="258"/>
      <c r="K208" s="258"/>
      <c r="L208" s="264"/>
      <c r="M208" s="265"/>
      <c r="N208" s="266"/>
      <c r="O208" s="266"/>
      <c r="P208" s="266"/>
      <c r="Q208" s="266"/>
      <c r="R208" s="266"/>
      <c r="S208" s="266"/>
      <c r="T208" s="26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8" t="s">
        <v>178</v>
      </c>
      <c r="AU208" s="268" t="s">
        <v>88</v>
      </c>
      <c r="AV208" s="13" t="s">
        <v>88</v>
      </c>
      <c r="AW208" s="13" t="s">
        <v>32</v>
      </c>
      <c r="AX208" s="13" t="s">
        <v>78</v>
      </c>
      <c r="AY208" s="268" t="s">
        <v>160</v>
      </c>
    </row>
    <row r="209" s="14" customFormat="1">
      <c r="A209" s="14"/>
      <c r="B209" s="269"/>
      <c r="C209" s="270"/>
      <c r="D209" s="259" t="s">
        <v>178</v>
      </c>
      <c r="E209" s="271" t="s">
        <v>1</v>
      </c>
      <c r="F209" s="272" t="s">
        <v>184</v>
      </c>
      <c r="G209" s="270"/>
      <c r="H209" s="273">
        <v>14.378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9" t="s">
        <v>178</v>
      </c>
      <c r="AU209" s="279" t="s">
        <v>88</v>
      </c>
      <c r="AV209" s="14" t="s">
        <v>167</v>
      </c>
      <c r="AW209" s="14" t="s">
        <v>32</v>
      </c>
      <c r="AX209" s="14" t="s">
        <v>86</v>
      </c>
      <c r="AY209" s="279" t="s">
        <v>160</v>
      </c>
    </row>
    <row r="210" s="2" customFormat="1" ht="33" customHeight="1">
      <c r="A210" s="40"/>
      <c r="B210" s="41"/>
      <c r="C210" s="245" t="s">
        <v>273</v>
      </c>
      <c r="D210" s="245" t="s">
        <v>162</v>
      </c>
      <c r="E210" s="246" t="s">
        <v>274</v>
      </c>
      <c r="F210" s="247" t="s">
        <v>275</v>
      </c>
      <c r="G210" s="248" t="s">
        <v>175</v>
      </c>
      <c r="H210" s="249">
        <v>2.2749999999999999</v>
      </c>
      <c r="I210" s="250"/>
      <c r="J210" s="251">
        <f>ROUND(I210*H210,2)</f>
        <v>0</v>
      </c>
      <c r="K210" s="247" t="s">
        <v>166</v>
      </c>
      <c r="L210" s="43"/>
      <c r="M210" s="252" t="s">
        <v>1</v>
      </c>
      <c r="N210" s="253" t="s">
        <v>43</v>
      </c>
      <c r="O210" s="93"/>
      <c r="P210" s="254">
        <f>O210*H210</f>
        <v>0</v>
      </c>
      <c r="Q210" s="254">
        <v>2.3010199999999998</v>
      </c>
      <c r="R210" s="254">
        <f>Q210*H210</f>
        <v>5.2348204999999997</v>
      </c>
      <c r="S210" s="254">
        <v>0</v>
      </c>
      <c r="T210" s="25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56" t="s">
        <v>167</v>
      </c>
      <c r="AT210" s="256" t="s">
        <v>162</v>
      </c>
      <c r="AU210" s="256" t="s">
        <v>88</v>
      </c>
      <c r="AY210" s="17" t="s">
        <v>160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86</v>
      </c>
      <c r="BK210" s="145">
        <f>ROUND(I210*H210,2)</f>
        <v>0</v>
      </c>
      <c r="BL210" s="17" t="s">
        <v>167</v>
      </c>
      <c r="BM210" s="256" t="s">
        <v>276</v>
      </c>
    </row>
    <row r="211" s="13" customFormat="1">
      <c r="A211" s="13"/>
      <c r="B211" s="257"/>
      <c r="C211" s="258"/>
      <c r="D211" s="259" t="s">
        <v>178</v>
      </c>
      <c r="E211" s="260" t="s">
        <v>1</v>
      </c>
      <c r="F211" s="261" t="s">
        <v>277</v>
      </c>
      <c r="G211" s="258"/>
      <c r="H211" s="262">
        <v>2.2749999999999999</v>
      </c>
      <c r="I211" s="263"/>
      <c r="J211" s="258"/>
      <c r="K211" s="258"/>
      <c r="L211" s="264"/>
      <c r="M211" s="265"/>
      <c r="N211" s="266"/>
      <c r="O211" s="266"/>
      <c r="P211" s="266"/>
      <c r="Q211" s="266"/>
      <c r="R211" s="266"/>
      <c r="S211" s="266"/>
      <c r="T211" s="26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8" t="s">
        <v>178</v>
      </c>
      <c r="AU211" s="268" t="s">
        <v>88</v>
      </c>
      <c r="AV211" s="13" t="s">
        <v>88</v>
      </c>
      <c r="AW211" s="13" t="s">
        <v>32</v>
      </c>
      <c r="AX211" s="13" t="s">
        <v>86</v>
      </c>
      <c r="AY211" s="268" t="s">
        <v>160</v>
      </c>
    </row>
    <row r="212" s="2" customFormat="1" ht="33" customHeight="1">
      <c r="A212" s="40"/>
      <c r="B212" s="41"/>
      <c r="C212" s="245" t="s">
        <v>7</v>
      </c>
      <c r="D212" s="245" t="s">
        <v>162</v>
      </c>
      <c r="E212" s="246" t="s">
        <v>278</v>
      </c>
      <c r="F212" s="247" t="s">
        <v>279</v>
      </c>
      <c r="G212" s="248" t="s">
        <v>175</v>
      </c>
      <c r="H212" s="249">
        <v>4.7670000000000003</v>
      </c>
      <c r="I212" s="250"/>
      <c r="J212" s="251">
        <f>ROUND(I212*H212,2)</f>
        <v>0</v>
      </c>
      <c r="K212" s="247" t="s">
        <v>166</v>
      </c>
      <c r="L212" s="43"/>
      <c r="M212" s="252" t="s">
        <v>1</v>
      </c>
      <c r="N212" s="253" t="s">
        <v>43</v>
      </c>
      <c r="O212" s="93"/>
      <c r="P212" s="254">
        <f>O212*H212</f>
        <v>0</v>
      </c>
      <c r="Q212" s="254">
        <v>2.3010199999999998</v>
      </c>
      <c r="R212" s="254">
        <f>Q212*H212</f>
        <v>10.968962340000001</v>
      </c>
      <c r="S212" s="254">
        <v>0</v>
      </c>
      <c r="T212" s="25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56" t="s">
        <v>167</v>
      </c>
      <c r="AT212" s="256" t="s">
        <v>162</v>
      </c>
      <c r="AU212" s="256" t="s">
        <v>88</v>
      </c>
      <c r="AY212" s="17" t="s">
        <v>160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7" t="s">
        <v>86</v>
      </c>
      <c r="BK212" s="145">
        <f>ROUND(I212*H212,2)</f>
        <v>0</v>
      </c>
      <c r="BL212" s="17" t="s">
        <v>167</v>
      </c>
      <c r="BM212" s="256" t="s">
        <v>280</v>
      </c>
    </row>
    <row r="213" s="13" customFormat="1">
      <c r="A213" s="13"/>
      <c r="B213" s="257"/>
      <c r="C213" s="258"/>
      <c r="D213" s="259" t="s">
        <v>178</v>
      </c>
      <c r="E213" s="260" t="s">
        <v>1</v>
      </c>
      <c r="F213" s="261" t="s">
        <v>281</v>
      </c>
      <c r="G213" s="258"/>
      <c r="H213" s="262">
        <v>4.7670000000000003</v>
      </c>
      <c r="I213" s="263"/>
      <c r="J213" s="258"/>
      <c r="K213" s="258"/>
      <c r="L213" s="264"/>
      <c r="M213" s="265"/>
      <c r="N213" s="266"/>
      <c r="O213" s="266"/>
      <c r="P213" s="266"/>
      <c r="Q213" s="266"/>
      <c r="R213" s="266"/>
      <c r="S213" s="266"/>
      <c r="T213" s="26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8" t="s">
        <v>178</v>
      </c>
      <c r="AU213" s="268" t="s">
        <v>88</v>
      </c>
      <c r="AV213" s="13" t="s">
        <v>88</v>
      </c>
      <c r="AW213" s="13" t="s">
        <v>32</v>
      </c>
      <c r="AX213" s="13" t="s">
        <v>86</v>
      </c>
      <c r="AY213" s="268" t="s">
        <v>160</v>
      </c>
    </row>
    <row r="214" s="2" customFormat="1" ht="33" customHeight="1">
      <c r="A214" s="40"/>
      <c r="B214" s="41"/>
      <c r="C214" s="245" t="s">
        <v>282</v>
      </c>
      <c r="D214" s="245" t="s">
        <v>162</v>
      </c>
      <c r="E214" s="246" t="s">
        <v>283</v>
      </c>
      <c r="F214" s="247" t="s">
        <v>284</v>
      </c>
      <c r="G214" s="248" t="s">
        <v>175</v>
      </c>
      <c r="H214" s="249">
        <v>4.7670000000000003</v>
      </c>
      <c r="I214" s="250"/>
      <c r="J214" s="251">
        <f>ROUND(I214*H214,2)</f>
        <v>0</v>
      </c>
      <c r="K214" s="247" t="s">
        <v>166</v>
      </c>
      <c r="L214" s="43"/>
      <c r="M214" s="252" t="s">
        <v>1</v>
      </c>
      <c r="N214" s="253" t="s">
        <v>43</v>
      </c>
      <c r="O214" s="93"/>
      <c r="P214" s="254">
        <f>O214*H214</f>
        <v>0</v>
      </c>
      <c r="Q214" s="254">
        <v>0</v>
      </c>
      <c r="R214" s="254">
        <f>Q214*H214</f>
        <v>0</v>
      </c>
      <c r="S214" s="254">
        <v>0</v>
      </c>
      <c r="T214" s="25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56" t="s">
        <v>167</v>
      </c>
      <c r="AT214" s="256" t="s">
        <v>162</v>
      </c>
      <c r="AU214" s="256" t="s">
        <v>88</v>
      </c>
      <c r="AY214" s="17" t="s">
        <v>160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86</v>
      </c>
      <c r="BK214" s="145">
        <f>ROUND(I214*H214,2)</f>
        <v>0</v>
      </c>
      <c r="BL214" s="17" t="s">
        <v>167</v>
      </c>
      <c r="BM214" s="256" t="s">
        <v>285</v>
      </c>
    </row>
    <row r="215" s="2" customFormat="1" ht="24.15" customHeight="1">
      <c r="A215" s="40"/>
      <c r="B215" s="41"/>
      <c r="C215" s="245" t="s">
        <v>286</v>
      </c>
      <c r="D215" s="245" t="s">
        <v>162</v>
      </c>
      <c r="E215" s="246" t="s">
        <v>287</v>
      </c>
      <c r="F215" s="247" t="s">
        <v>288</v>
      </c>
      <c r="G215" s="248" t="s">
        <v>175</v>
      </c>
      <c r="H215" s="249">
        <v>2.2749999999999999</v>
      </c>
      <c r="I215" s="250"/>
      <c r="J215" s="251">
        <f>ROUND(I215*H215,2)</f>
        <v>0</v>
      </c>
      <c r="K215" s="247" t="s">
        <v>166</v>
      </c>
      <c r="L215" s="43"/>
      <c r="M215" s="252" t="s">
        <v>1</v>
      </c>
      <c r="N215" s="253" t="s">
        <v>43</v>
      </c>
      <c r="O215" s="93"/>
      <c r="P215" s="254">
        <f>O215*H215</f>
        <v>0</v>
      </c>
      <c r="Q215" s="254">
        <v>0</v>
      </c>
      <c r="R215" s="254">
        <f>Q215*H215</f>
        <v>0</v>
      </c>
      <c r="S215" s="254">
        <v>0</v>
      </c>
      <c r="T215" s="25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56" t="s">
        <v>167</v>
      </c>
      <c r="AT215" s="256" t="s">
        <v>162</v>
      </c>
      <c r="AU215" s="256" t="s">
        <v>88</v>
      </c>
      <c r="AY215" s="17" t="s">
        <v>160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86</v>
      </c>
      <c r="BK215" s="145">
        <f>ROUND(I215*H215,2)</f>
        <v>0</v>
      </c>
      <c r="BL215" s="17" t="s">
        <v>167</v>
      </c>
      <c r="BM215" s="256" t="s">
        <v>289</v>
      </c>
    </row>
    <row r="216" s="2" customFormat="1" ht="16.5" customHeight="1">
      <c r="A216" s="40"/>
      <c r="B216" s="41"/>
      <c r="C216" s="245" t="s">
        <v>290</v>
      </c>
      <c r="D216" s="245" t="s">
        <v>162</v>
      </c>
      <c r="E216" s="246" t="s">
        <v>291</v>
      </c>
      <c r="F216" s="247" t="s">
        <v>292</v>
      </c>
      <c r="G216" s="248" t="s">
        <v>213</v>
      </c>
      <c r="H216" s="249">
        <v>0.17599999999999999</v>
      </c>
      <c r="I216" s="250"/>
      <c r="J216" s="251">
        <f>ROUND(I216*H216,2)</f>
        <v>0</v>
      </c>
      <c r="K216" s="247" t="s">
        <v>166</v>
      </c>
      <c r="L216" s="43"/>
      <c r="M216" s="252" t="s">
        <v>1</v>
      </c>
      <c r="N216" s="253" t="s">
        <v>43</v>
      </c>
      <c r="O216" s="93"/>
      <c r="P216" s="254">
        <f>O216*H216</f>
        <v>0</v>
      </c>
      <c r="Q216" s="254">
        <v>1.06277</v>
      </c>
      <c r="R216" s="254">
        <f>Q216*H216</f>
        <v>0.18704752</v>
      </c>
      <c r="S216" s="254">
        <v>0</v>
      </c>
      <c r="T216" s="25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56" t="s">
        <v>167</v>
      </c>
      <c r="AT216" s="256" t="s">
        <v>162</v>
      </c>
      <c r="AU216" s="256" t="s">
        <v>88</v>
      </c>
      <c r="AY216" s="17" t="s">
        <v>160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7" t="s">
        <v>86</v>
      </c>
      <c r="BK216" s="145">
        <f>ROUND(I216*H216,2)</f>
        <v>0</v>
      </c>
      <c r="BL216" s="17" t="s">
        <v>167</v>
      </c>
      <c r="BM216" s="256" t="s">
        <v>293</v>
      </c>
    </row>
    <row r="217" s="13" customFormat="1">
      <c r="A217" s="13"/>
      <c r="B217" s="257"/>
      <c r="C217" s="258"/>
      <c r="D217" s="259" t="s">
        <v>178</v>
      </c>
      <c r="E217" s="260" t="s">
        <v>1</v>
      </c>
      <c r="F217" s="261" t="s">
        <v>294</v>
      </c>
      <c r="G217" s="258"/>
      <c r="H217" s="262">
        <v>0.17599999999999999</v>
      </c>
      <c r="I217" s="263"/>
      <c r="J217" s="258"/>
      <c r="K217" s="258"/>
      <c r="L217" s="264"/>
      <c r="M217" s="265"/>
      <c r="N217" s="266"/>
      <c r="O217" s="266"/>
      <c r="P217" s="266"/>
      <c r="Q217" s="266"/>
      <c r="R217" s="266"/>
      <c r="S217" s="266"/>
      <c r="T217" s="26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8" t="s">
        <v>178</v>
      </c>
      <c r="AU217" s="268" t="s">
        <v>88</v>
      </c>
      <c r="AV217" s="13" t="s">
        <v>88</v>
      </c>
      <c r="AW217" s="13" t="s">
        <v>32</v>
      </c>
      <c r="AX217" s="13" t="s">
        <v>86</v>
      </c>
      <c r="AY217" s="268" t="s">
        <v>160</v>
      </c>
    </row>
    <row r="218" s="2" customFormat="1" ht="37.8" customHeight="1">
      <c r="A218" s="40"/>
      <c r="B218" s="41"/>
      <c r="C218" s="245" t="s">
        <v>295</v>
      </c>
      <c r="D218" s="245" t="s">
        <v>162</v>
      </c>
      <c r="E218" s="246" t="s">
        <v>296</v>
      </c>
      <c r="F218" s="247" t="s">
        <v>297</v>
      </c>
      <c r="G218" s="248" t="s">
        <v>239</v>
      </c>
      <c r="H218" s="249">
        <v>64.840000000000003</v>
      </c>
      <c r="I218" s="250"/>
      <c r="J218" s="251">
        <f>ROUND(I218*H218,2)</f>
        <v>0</v>
      </c>
      <c r="K218" s="247" t="s">
        <v>166</v>
      </c>
      <c r="L218" s="43"/>
      <c r="M218" s="252" t="s">
        <v>1</v>
      </c>
      <c r="N218" s="253" t="s">
        <v>43</v>
      </c>
      <c r="O218" s="93"/>
      <c r="P218" s="254">
        <f>O218*H218</f>
        <v>0</v>
      </c>
      <c r="Q218" s="254">
        <v>2.0000000000000002E-05</v>
      </c>
      <c r="R218" s="254">
        <f>Q218*H218</f>
        <v>0.0012968000000000001</v>
      </c>
      <c r="S218" s="254">
        <v>0</v>
      </c>
      <c r="T218" s="25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56" t="s">
        <v>167</v>
      </c>
      <c r="AT218" s="256" t="s">
        <v>162</v>
      </c>
      <c r="AU218" s="256" t="s">
        <v>88</v>
      </c>
      <c r="AY218" s="17" t="s">
        <v>160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86</v>
      </c>
      <c r="BK218" s="145">
        <f>ROUND(I218*H218,2)</f>
        <v>0</v>
      </c>
      <c r="BL218" s="17" t="s">
        <v>167</v>
      </c>
      <c r="BM218" s="256" t="s">
        <v>298</v>
      </c>
    </row>
    <row r="219" s="13" customFormat="1">
      <c r="A219" s="13"/>
      <c r="B219" s="257"/>
      <c r="C219" s="258"/>
      <c r="D219" s="259" t="s">
        <v>178</v>
      </c>
      <c r="E219" s="260" t="s">
        <v>1</v>
      </c>
      <c r="F219" s="261" t="s">
        <v>299</v>
      </c>
      <c r="G219" s="258"/>
      <c r="H219" s="262">
        <v>11.619999999999999</v>
      </c>
      <c r="I219" s="263"/>
      <c r="J219" s="258"/>
      <c r="K219" s="258"/>
      <c r="L219" s="264"/>
      <c r="M219" s="265"/>
      <c r="N219" s="266"/>
      <c r="O219" s="266"/>
      <c r="P219" s="266"/>
      <c r="Q219" s="266"/>
      <c r="R219" s="266"/>
      <c r="S219" s="266"/>
      <c r="T219" s="26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8" t="s">
        <v>178</v>
      </c>
      <c r="AU219" s="268" t="s">
        <v>88</v>
      </c>
      <c r="AV219" s="13" t="s">
        <v>88</v>
      </c>
      <c r="AW219" s="13" t="s">
        <v>32</v>
      </c>
      <c r="AX219" s="13" t="s">
        <v>78</v>
      </c>
      <c r="AY219" s="268" t="s">
        <v>160</v>
      </c>
    </row>
    <row r="220" s="13" customFormat="1">
      <c r="A220" s="13"/>
      <c r="B220" s="257"/>
      <c r="C220" s="258"/>
      <c r="D220" s="259" t="s">
        <v>178</v>
      </c>
      <c r="E220" s="260" t="s">
        <v>1</v>
      </c>
      <c r="F220" s="261" t="s">
        <v>300</v>
      </c>
      <c r="G220" s="258"/>
      <c r="H220" s="262">
        <v>8.9399999999999995</v>
      </c>
      <c r="I220" s="263"/>
      <c r="J220" s="258"/>
      <c r="K220" s="258"/>
      <c r="L220" s="264"/>
      <c r="M220" s="265"/>
      <c r="N220" s="266"/>
      <c r="O220" s="266"/>
      <c r="P220" s="266"/>
      <c r="Q220" s="266"/>
      <c r="R220" s="266"/>
      <c r="S220" s="266"/>
      <c r="T220" s="26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8" t="s">
        <v>178</v>
      </c>
      <c r="AU220" s="268" t="s">
        <v>88</v>
      </c>
      <c r="AV220" s="13" t="s">
        <v>88</v>
      </c>
      <c r="AW220" s="13" t="s">
        <v>32</v>
      </c>
      <c r="AX220" s="13" t="s">
        <v>78</v>
      </c>
      <c r="AY220" s="268" t="s">
        <v>160</v>
      </c>
    </row>
    <row r="221" s="13" customFormat="1">
      <c r="A221" s="13"/>
      <c r="B221" s="257"/>
      <c r="C221" s="258"/>
      <c r="D221" s="259" t="s">
        <v>178</v>
      </c>
      <c r="E221" s="260" t="s">
        <v>1</v>
      </c>
      <c r="F221" s="261" t="s">
        <v>301</v>
      </c>
      <c r="G221" s="258"/>
      <c r="H221" s="262">
        <v>5.2000000000000002</v>
      </c>
      <c r="I221" s="263"/>
      <c r="J221" s="258"/>
      <c r="K221" s="258"/>
      <c r="L221" s="264"/>
      <c r="M221" s="265"/>
      <c r="N221" s="266"/>
      <c r="O221" s="266"/>
      <c r="P221" s="266"/>
      <c r="Q221" s="266"/>
      <c r="R221" s="266"/>
      <c r="S221" s="266"/>
      <c r="T221" s="26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8" t="s">
        <v>178</v>
      </c>
      <c r="AU221" s="268" t="s">
        <v>88</v>
      </c>
      <c r="AV221" s="13" t="s">
        <v>88</v>
      </c>
      <c r="AW221" s="13" t="s">
        <v>32</v>
      </c>
      <c r="AX221" s="13" t="s">
        <v>78</v>
      </c>
      <c r="AY221" s="268" t="s">
        <v>160</v>
      </c>
    </row>
    <row r="222" s="13" customFormat="1">
      <c r="A222" s="13"/>
      <c r="B222" s="257"/>
      <c r="C222" s="258"/>
      <c r="D222" s="259" t="s">
        <v>178</v>
      </c>
      <c r="E222" s="260" t="s">
        <v>1</v>
      </c>
      <c r="F222" s="261" t="s">
        <v>302</v>
      </c>
      <c r="G222" s="258"/>
      <c r="H222" s="262">
        <v>5.1399999999999997</v>
      </c>
      <c r="I222" s="263"/>
      <c r="J222" s="258"/>
      <c r="K222" s="258"/>
      <c r="L222" s="264"/>
      <c r="M222" s="265"/>
      <c r="N222" s="266"/>
      <c r="O222" s="266"/>
      <c r="P222" s="266"/>
      <c r="Q222" s="266"/>
      <c r="R222" s="266"/>
      <c r="S222" s="266"/>
      <c r="T222" s="26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8" t="s">
        <v>178</v>
      </c>
      <c r="AU222" s="268" t="s">
        <v>88</v>
      </c>
      <c r="AV222" s="13" t="s">
        <v>88</v>
      </c>
      <c r="AW222" s="13" t="s">
        <v>32</v>
      </c>
      <c r="AX222" s="13" t="s">
        <v>78</v>
      </c>
      <c r="AY222" s="268" t="s">
        <v>160</v>
      </c>
    </row>
    <row r="223" s="13" customFormat="1">
      <c r="A223" s="13"/>
      <c r="B223" s="257"/>
      <c r="C223" s="258"/>
      <c r="D223" s="259" t="s">
        <v>178</v>
      </c>
      <c r="E223" s="260" t="s">
        <v>1</v>
      </c>
      <c r="F223" s="261" t="s">
        <v>303</v>
      </c>
      <c r="G223" s="258"/>
      <c r="H223" s="262">
        <v>7.7599999999999998</v>
      </c>
      <c r="I223" s="263"/>
      <c r="J223" s="258"/>
      <c r="K223" s="258"/>
      <c r="L223" s="264"/>
      <c r="M223" s="265"/>
      <c r="N223" s="266"/>
      <c r="O223" s="266"/>
      <c r="P223" s="266"/>
      <c r="Q223" s="266"/>
      <c r="R223" s="266"/>
      <c r="S223" s="266"/>
      <c r="T223" s="26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8" t="s">
        <v>178</v>
      </c>
      <c r="AU223" s="268" t="s">
        <v>88</v>
      </c>
      <c r="AV223" s="13" t="s">
        <v>88</v>
      </c>
      <c r="AW223" s="13" t="s">
        <v>32</v>
      </c>
      <c r="AX223" s="13" t="s">
        <v>78</v>
      </c>
      <c r="AY223" s="268" t="s">
        <v>160</v>
      </c>
    </row>
    <row r="224" s="13" customFormat="1">
      <c r="A224" s="13"/>
      <c r="B224" s="257"/>
      <c r="C224" s="258"/>
      <c r="D224" s="259" t="s">
        <v>178</v>
      </c>
      <c r="E224" s="260" t="s">
        <v>1</v>
      </c>
      <c r="F224" s="261" t="s">
        <v>304</v>
      </c>
      <c r="G224" s="258"/>
      <c r="H224" s="262">
        <v>5.54</v>
      </c>
      <c r="I224" s="263"/>
      <c r="J224" s="258"/>
      <c r="K224" s="258"/>
      <c r="L224" s="264"/>
      <c r="M224" s="265"/>
      <c r="N224" s="266"/>
      <c r="O224" s="266"/>
      <c r="P224" s="266"/>
      <c r="Q224" s="266"/>
      <c r="R224" s="266"/>
      <c r="S224" s="266"/>
      <c r="T224" s="26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8" t="s">
        <v>178</v>
      </c>
      <c r="AU224" s="268" t="s">
        <v>88</v>
      </c>
      <c r="AV224" s="13" t="s">
        <v>88</v>
      </c>
      <c r="AW224" s="13" t="s">
        <v>32</v>
      </c>
      <c r="AX224" s="13" t="s">
        <v>78</v>
      </c>
      <c r="AY224" s="268" t="s">
        <v>160</v>
      </c>
    </row>
    <row r="225" s="13" customFormat="1">
      <c r="A225" s="13"/>
      <c r="B225" s="257"/>
      <c r="C225" s="258"/>
      <c r="D225" s="259" t="s">
        <v>178</v>
      </c>
      <c r="E225" s="260" t="s">
        <v>1</v>
      </c>
      <c r="F225" s="261" t="s">
        <v>305</v>
      </c>
      <c r="G225" s="258"/>
      <c r="H225" s="262">
        <v>6.4400000000000004</v>
      </c>
      <c r="I225" s="263"/>
      <c r="J225" s="258"/>
      <c r="K225" s="258"/>
      <c r="L225" s="264"/>
      <c r="M225" s="265"/>
      <c r="N225" s="266"/>
      <c r="O225" s="266"/>
      <c r="P225" s="266"/>
      <c r="Q225" s="266"/>
      <c r="R225" s="266"/>
      <c r="S225" s="266"/>
      <c r="T225" s="26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8" t="s">
        <v>178</v>
      </c>
      <c r="AU225" s="268" t="s">
        <v>88</v>
      </c>
      <c r="AV225" s="13" t="s">
        <v>88</v>
      </c>
      <c r="AW225" s="13" t="s">
        <v>32</v>
      </c>
      <c r="AX225" s="13" t="s">
        <v>78</v>
      </c>
      <c r="AY225" s="268" t="s">
        <v>160</v>
      </c>
    </row>
    <row r="226" s="13" customFormat="1">
      <c r="A226" s="13"/>
      <c r="B226" s="257"/>
      <c r="C226" s="258"/>
      <c r="D226" s="259" t="s">
        <v>178</v>
      </c>
      <c r="E226" s="260" t="s">
        <v>1</v>
      </c>
      <c r="F226" s="261" t="s">
        <v>306</v>
      </c>
      <c r="G226" s="258"/>
      <c r="H226" s="262">
        <v>6.8300000000000001</v>
      </c>
      <c r="I226" s="263"/>
      <c r="J226" s="258"/>
      <c r="K226" s="258"/>
      <c r="L226" s="264"/>
      <c r="M226" s="265"/>
      <c r="N226" s="266"/>
      <c r="O226" s="266"/>
      <c r="P226" s="266"/>
      <c r="Q226" s="266"/>
      <c r="R226" s="266"/>
      <c r="S226" s="266"/>
      <c r="T226" s="26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8" t="s">
        <v>178</v>
      </c>
      <c r="AU226" s="268" t="s">
        <v>88</v>
      </c>
      <c r="AV226" s="13" t="s">
        <v>88</v>
      </c>
      <c r="AW226" s="13" t="s">
        <v>32</v>
      </c>
      <c r="AX226" s="13" t="s">
        <v>78</v>
      </c>
      <c r="AY226" s="268" t="s">
        <v>160</v>
      </c>
    </row>
    <row r="227" s="13" customFormat="1">
      <c r="A227" s="13"/>
      <c r="B227" s="257"/>
      <c r="C227" s="258"/>
      <c r="D227" s="259" t="s">
        <v>178</v>
      </c>
      <c r="E227" s="260" t="s">
        <v>1</v>
      </c>
      <c r="F227" s="261" t="s">
        <v>307</v>
      </c>
      <c r="G227" s="258"/>
      <c r="H227" s="262">
        <v>7.3700000000000001</v>
      </c>
      <c r="I227" s="263"/>
      <c r="J227" s="258"/>
      <c r="K227" s="258"/>
      <c r="L227" s="264"/>
      <c r="M227" s="265"/>
      <c r="N227" s="266"/>
      <c r="O227" s="266"/>
      <c r="P227" s="266"/>
      <c r="Q227" s="266"/>
      <c r="R227" s="266"/>
      <c r="S227" s="266"/>
      <c r="T227" s="26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8" t="s">
        <v>178</v>
      </c>
      <c r="AU227" s="268" t="s">
        <v>88</v>
      </c>
      <c r="AV227" s="13" t="s">
        <v>88</v>
      </c>
      <c r="AW227" s="13" t="s">
        <v>32</v>
      </c>
      <c r="AX227" s="13" t="s">
        <v>78</v>
      </c>
      <c r="AY227" s="268" t="s">
        <v>160</v>
      </c>
    </row>
    <row r="228" s="14" customFormat="1">
      <c r="A228" s="14"/>
      <c r="B228" s="269"/>
      <c r="C228" s="270"/>
      <c r="D228" s="259" t="s">
        <v>178</v>
      </c>
      <c r="E228" s="271" t="s">
        <v>1</v>
      </c>
      <c r="F228" s="272" t="s">
        <v>184</v>
      </c>
      <c r="G228" s="270"/>
      <c r="H228" s="273">
        <v>64.839999999999989</v>
      </c>
      <c r="I228" s="274"/>
      <c r="J228" s="270"/>
      <c r="K228" s="270"/>
      <c r="L228" s="275"/>
      <c r="M228" s="276"/>
      <c r="N228" s="277"/>
      <c r="O228" s="277"/>
      <c r="P228" s="277"/>
      <c r="Q228" s="277"/>
      <c r="R228" s="277"/>
      <c r="S228" s="277"/>
      <c r="T228" s="27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9" t="s">
        <v>178</v>
      </c>
      <c r="AU228" s="279" t="s">
        <v>88</v>
      </c>
      <c r="AV228" s="14" t="s">
        <v>167</v>
      </c>
      <c r="AW228" s="14" t="s">
        <v>32</v>
      </c>
      <c r="AX228" s="14" t="s">
        <v>86</v>
      </c>
      <c r="AY228" s="279" t="s">
        <v>160</v>
      </c>
    </row>
    <row r="229" s="12" customFormat="1" ht="22.8" customHeight="1">
      <c r="A229" s="12"/>
      <c r="B229" s="230"/>
      <c r="C229" s="231"/>
      <c r="D229" s="232" t="s">
        <v>77</v>
      </c>
      <c r="E229" s="243" t="s">
        <v>206</v>
      </c>
      <c r="F229" s="243" t="s">
        <v>308</v>
      </c>
      <c r="G229" s="231"/>
      <c r="H229" s="231"/>
      <c r="I229" s="234"/>
      <c r="J229" s="244">
        <f>BK229</f>
        <v>0</v>
      </c>
      <c r="K229" s="231"/>
      <c r="L229" s="235"/>
      <c r="M229" s="236"/>
      <c r="N229" s="237"/>
      <c r="O229" s="237"/>
      <c r="P229" s="238">
        <f>SUM(P230:P232)</f>
        <v>0</v>
      </c>
      <c r="Q229" s="237"/>
      <c r="R229" s="238">
        <f>SUM(R230:R232)</f>
        <v>0.010599999999999998</v>
      </c>
      <c r="S229" s="237"/>
      <c r="T229" s="239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40" t="s">
        <v>86</v>
      </c>
      <c r="AT229" s="241" t="s">
        <v>77</v>
      </c>
      <c r="AU229" s="241" t="s">
        <v>86</v>
      </c>
      <c r="AY229" s="240" t="s">
        <v>160</v>
      </c>
      <c r="BK229" s="242">
        <f>SUM(BK230:BK232)</f>
        <v>0</v>
      </c>
    </row>
    <row r="230" s="2" customFormat="1" ht="24.15" customHeight="1">
      <c r="A230" s="40"/>
      <c r="B230" s="41"/>
      <c r="C230" s="245" t="s">
        <v>309</v>
      </c>
      <c r="D230" s="245" t="s">
        <v>162</v>
      </c>
      <c r="E230" s="246" t="s">
        <v>310</v>
      </c>
      <c r="F230" s="247" t="s">
        <v>311</v>
      </c>
      <c r="G230" s="248" t="s">
        <v>239</v>
      </c>
      <c r="H230" s="249">
        <v>2</v>
      </c>
      <c r="I230" s="250"/>
      <c r="J230" s="251">
        <f>ROUND(I230*H230,2)</f>
        <v>0</v>
      </c>
      <c r="K230" s="247" t="s">
        <v>166</v>
      </c>
      <c r="L230" s="43"/>
      <c r="M230" s="252" t="s">
        <v>1</v>
      </c>
      <c r="N230" s="253" t="s">
        <v>43</v>
      </c>
      <c r="O230" s="93"/>
      <c r="P230" s="254">
        <f>O230*H230</f>
        <v>0</v>
      </c>
      <c r="Q230" s="254">
        <v>1.0000000000000001E-05</v>
      </c>
      <c r="R230" s="254">
        <f>Q230*H230</f>
        <v>2.0000000000000002E-05</v>
      </c>
      <c r="S230" s="254">
        <v>0</v>
      </c>
      <c r="T230" s="25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56" t="s">
        <v>167</v>
      </c>
      <c r="AT230" s="256" t="s">
        <v>162</v>
      </c>
      <c r="AU230" s="256" t="s">
        <v>88</v>
      </c>
      <c r="AY230" s="17" t="s">
        <v>160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86</v>
      </c>
      <c r="BK230" s="145">
        <f>ROUND(I230*H230,2)</f>
        <v>0</v>
      </c>
      <c r="BL230" s="17" t="s">
        <v>167</v>
      </c>
      <c r="BM230" s="256" t="s">
        <v>312</v>
      </c>
    </row>
    <row r="231" s="2" customFormat="1" ht="24.15" customHeight="1">
      <c r="A231" s="40"/>
      <c r="B231" s="41"/>
      <c r="C231" s="290" t="s">
        <v>313</v>
      </c>
      <c r="D231" s="290" t="s">
        <v>230</v>
      </c>
      <c r="E231" s="291" t="s">
        <v>314</v>
      </c>
      <c r="F231" s="292" t="s">
        <v>315</v>
      </c>
      <c r="G231" s="293" t="s">
        <v>239</v>
      </c>
      <c r="H231" s="294">
        <v>2.2999999999999998</v>
      </c>
      <c r="I231" s="295"/>
      <c r="J231" s="296">
        <f>ROUND(I231*H231,2)</f>
        <v>0</v>
      </c>
      <c r="K231" s="292" t="s">
        <v>166</v>
      </c>
      <c r="L231" s="297"/>
      <c r="M231" s="298" t="s">
        <v>1</v>
      </c>
      <c r="N231" s="299" t="s">
        <v>43</v>
      </c>
      <c r="O231" s="93"/>
      <c r="P231" s="254">
        <f>O231*H231</f>
        <v>0</v>
      </c>
      <c r="Q231" s="254">
        <v>0.0045999999999999999</v>
      </c>
      <c r="R231" s="254">
        <f>Q231*H231</f>
        <v>0.010579999999999999</v>
      </c>
      <c r="S231" s="254">
        <v>0</v>
      </c>
      <c r="T231" s="25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56" t="s">
        <v>206</v>
      </c>
      <c r="AT231" s="256" t="s">
        <v>230</v>
      </c>
      <c r="AU231" s="256" t="s">
        <v>88</v>
      </c>
      <c r="AY231" s="17" t="s">
        <v>160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86</v>
      </c>
      <c r="BK231" s="145">
        <f>ROUND(I231*H231,2)</f>
        <v>0</v>
      </c>
      <c r="BL231" s="17" t="s">
        <v>167</v>
      </c>
      <c r="BM231" s="256" t="s">
        <v>316</v>
      </c>
    </row>
    <row r="232" s="13" customFormat="1">
      <c r="A232" s="13"/>
      <c r="B232" s="257"/>
      <c r="C232" s="258"/>
      <c r="D232" s="259" t="s">
        <v>178</v>
      </c>
      <c r="E232" s="258"/>
      <c r="F232" s="261" t="s">
        <v>317</v>
      </c>
      <c r="G232" s="258"/>
      <c r="H232" s="262">
        <v>2.2999999999999998</v>
      </c>
      <c r="I232" s="263"/>
      <c r="J232" s="258"/>
      <c r="K232" s="258"/>
      <c r="L232" s="264"/>
      <c r="M232" s="265"/>
      <c r="N232" s="266"/>
      <c r="O232" s="266"/>
      <c r="P232" s="266"/>
      <c r="Q232" s="266"/>
      <c r="R232" s="266"/>
      <c r="S232" s="266"/>
      <c r="T232" s="26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8" t="s">
        <v>178</v>
      </c>
      <c r="AU232" s="268" t="s">
        <v>88</v>
      </c>
      <c r="AV232" s="13" t="s">
        <v>88</v>
      </c>
      <c r="AW232" s="13" t="s">
        <v>4</v>
      </c>
      <c r="AX232" s="13" t="s">
        <v>86</v>
      </c>
      <c r="AY232" s="268" t="s">
        <v>160</v>
      </c>
    </row>
    <row r="233" s="12" customFormat="1" ht="22.8" customHeight="1">
      <c r="A233" s="12"/>
      <c r="B233" s="230"/>
      <c r="C233" s="231"/>
      <c r="D233" s="232" t="s">
        <v>77</v>
      </c>
      <c r="E233" s="243" t="s">
        <v>210</v>
      </c>
      <c r="F233" s="243" t="s">
        <v>318</v>
      </c>
      <c r="G233" s="231"/>
      <c r="H233" s="231"/>
      <c r="I233" s="234"/>
      <c r="J233" s="244">
        <f>BK233</f>
        <v>0</v>
      </c>
      <c r="K233" s="231"/>
      <c r="L233" s="235"/>
      <c r="M233" s="236"/>
      <c r="N233" s="237"/>
      <c r="O233" s="237"/>
      <c r="P233" s="238">
        <f>SUM(P234:P254)</f>
        <v>0</v>
      </c>
      <c r="Q233" s="237"/>
      <c r="R233" s="238">
        <f>SUM(R234:R254)</f>
        <v>0.0054025999999999996</v>
      </c>
      <c r="S233" s="237"/>
      <c r="T233" s="239">
        <f>SUM(T234:T254)</f>
        <v>19.434996000000002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40" t="s">
        <v>86</v>
      </c>
      <c r="AT233" s="241" t="s">
        <v>77</v>
      </c>
      <c r="AU233" s="241" t="s">
        <v>86</v>
      </c>
      <c r="AY233" s="240" t="s">
        <v>160</v>
      </c>
      <c r="BK233" s="242">
        <f>SUM(BK234:BK254)</f>
        <v>0</v>
      </c>
    </row>
    <row r="234" s="2" customFormat="1" ht="33" customHeight="1">
      <c r="A234" s="40"/>
      <c r="B234" s="41"/>
      <c r="C234" s="245" t="s">
        <v>319</v>
      </c>
      <c r="D234" s="245" t="s">
        <v>162</v>
      </c>
      <c r="E234" s="246" t="s">
        <v>320</v>
      </c>
      <c r="F234" s="247" t="s">
        <v>321</v>
      </c>
      <c r="G234" s="248" t="s">
        <v>165</v>
      </c>
      <c r="H234" s="249">
        <v>31.780000000000001</v>
      </c>
      <c r="I234" s="250"/>
      <c r="J234" s="251">
        <f>ROUND(I234*H234,2)</f>
        <v>0</v>
      </c>
      <c r="K234" s="247" t="s">
        <v>166</v>
      </c>
      <c r="L234" s="43"/>
      <c r="M234" s="252" t="s">
        <v>1</v>
      </c>
      <c r="N234" s="253" t="s">
        <v>43</v>
      </c>
      <c r="O234" s="93"/>
      <c r="P234" s="254">
        <f>O234*H234</f>
        <v>0</v>
      </c>
      <c r="Q234" s="254">
        <v>0.00012999999999999999</v>
      </c>
      <c r="R234" s="254">
        <f>Q234*H234</f>
        <v>0.0041313999999999995</v>
      </c>
      <c r="S234" s="254">
        <v>0</v>
      </c>
      <c r="T234" s="25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56" t="s">
        <v>167</v>
      </c>
      <c r="AT234" s="256" t="s">
        <v>162</v>
      </c>
      <c r="AU234" s="256" t="s">
        <v>88</v>
      </c>
      <c r="AY234" s="17" t="s">
        <v>160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86</v>
      </c>
      <c r="BK234" s="145">
        <f>ROUND(I234*H234,2)</f>
        <v>0</v>
      </c>
      <c r="BL234" s="17" t="s">
        <v>167</v>
      </c>
      <c r="BM234" s="256" t="s">
        <v>322</v>
      </c>
    </row>
    <row r="235" s="2" customFormat="1" ht="24.15" customHeight="1">
      <c r="A235" s="40"/>
      <c r="B235" s="41"/>
      <c r="C235" s="245" t="s">
        <v>323</v>
      </c>
      <c r="D235" s="245" t="s">
        <v>162</v>
      </c>
      <c r="E235" s="246" t="s">
        <v>324</v>
      </c>
      <c r="F235" s="247" t="s">
        <v>325</v>
      </c>
      <c r="G235" s="248" t="s">
        <v>165</v>
      </c>
      <c r="H235" s="249">
        <v>31.780000000000001</v>
      </c>
      <c r="I235" s="250"/>
      <c r="J235" s="251">
        <f>ROUND(I235*H235,2)</f>
        <v>0</v>
      </c>
      <c r="K235" s="247" t="s">
        <v>166</v>
      </c>
      <c r="L235" s="43"/>
      <c r="M235" s="252" t="s">
        <v>1</v>
      </c>
      <c r="N235" s="253" t="s">
        <v>43</v>
      </c>
      <c r="O235" s="93"/>
      <c r="P235" s="254">
        <f>O235*H235</f>
        <v>0</v>
      </c>
      <c r="Q235" s="254">
        <v>4.0000000000000003E-05</v>
      </c>
      <c r="R235" s="254">
        <f>Q235*H235</f>
        <v>0.0012712000000000001</v>
      </c>
      <c r="S235" s="254">
        <v>0</v>
      </c>
      <c r="T235" s="25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56" t="s">
        <v>167</v>
      </c>
      <c r="AT235" s="256" t="s">
        <v>162</v>
      </c>
      <c r="AU235" s="256" t="s">
        <v>88</v>
      </c>
      <c r="AY235" s="17" t="s">
        <v>160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7" t="s">
        <v>86</v>
      </c>
      <c r="BK235" s="145">
        <f>ROUND(I235*H235,2)</f>
        <v>0</v>
      </c>
      <c r="BL235" s="17" t="s">
        <v>167</v>
      </c>
      <c r="BM235" s="256" t="s">
        <v>326</v>
      </c>
    </row>
    <row r="236" s="2" customFormat="1" ht="21.75" customHeight="1">
      <c r="A236" s="40"/>
      <c r="B236" s="41"/>
      <c r="C236" s="245" t="s">
        <v>327</v>
      </c>
      <c r="D236" s="245" t="s">
        <v>162</v>
      </c>
      <c r="E236" s="246" t="s">
        <v>328</v>
      </c>
      <c r="F236" s="247" t="s">
        <v>329</v>
      </c>
      <c r="G236" s="248" t="s">
        <v>165</v>
      </c>
      <c r="H236" s="249">
        <v>57.411999999999999</v>
      </c>
      <c r="I236" s="250"/>
      <c r="J236" s="251">
        <f>ROUND(I236*H236,2)</f>
        <v>0</v>
      </c>
      <c r="K236" s="247" t="s">
        <v>166</v>
      </c>
      <c r="L236" s="43"/>
      <c r="M236" s="252" t="s">
        <v>1</v>
      </c>
      <c r="N236" s="253" t="s">
        <v>43</v>
      </c>
      <c r="O236" s="93"/>
      <c r="P236" s="254">
        <f>O236*H236</f>
        <v>0</v>
      </c>
      <c r="Q236" s="254">
        <v>0</v>
      </c>
      <c r="R236" s="254">
        <f>Q236*H236</f>
        <v>0</v>
      </c>
      <c r="S236" s="254">
        <v>0.13100000000000001</v>
      </c>
      <c r="T236" s="255">
        <f>S236*H236</f>
        <v>7.5209720000000004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56" t="s">
        <v>167</v>
      </c>
      <c r="AT236" s="256" t="s">
        <v>162</v>
      </c>
      <c r="AU236" s="256" t="s">
        <v>88</v>
      </c>
      <c r="AY236" s="17" t="s">
        <v>160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86</v>
      </c>
      <c r="BK236" s="145">
        <f>ROUND(I236*H236,2)</f>
        <v>0</v>
      </c>
      <c r="BL236" s="17" t="s">
        <v>167</v>
      </c>
      <c r="BM236" s="256" t="s">
        <v>330</v>
      </c>
    </row>
    <row r="237" s="13" customFormat="1">
      <c r="A237" s="13"/>
      <c r="B237" s="257"/>
      <c r="C237" s="258"/>
      <c r="D237" s="259" t="s">
        <v>178</v>
      </c>
      <c r="E237" s="260" t="s">
        <v>1</v>
      </c>
      <c r="F237" s="261" t="s">
        <v>331</v>
      </c>
      <c r="G237" s="258"/>
      <c r="H237" s="262">
        <v>37.094999999999999</v>
      </c>
      <c r="I237" s="263"/>
      <c r="J237" s="258"/>
      <c r="K237" s="258"/>
      <c r="L237" s="264"/>
      <c r="M237" s="265"/>
      <c r="N237" s="266"/>
      <c r="O237" s="266"/>
      <c r="P237" s="266"/>
      <c r="Q237" s="266"/>
      <c r="R237" s="266"/>
      <c r="S237" s="266"/>
      <c r="T237" s="26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8" t="s">
        <v>178</v>
      </c>
      <c r="AU237" s="268" t="s">
        <v>88</v>
      </c>
      <c r="AV237" s="13" t="s">
        <v>88</v>
      </c>
      <c r="AW237" s="13" t="s">
        <v>32</v>
      </c>
      <c r="AX237" s="13" t="s">
        <v>78</v>
      </c>
      <c r="AY237" s="268" t="s">
        <v>160</v>
      </c>
    </row>
    <row r="238" s="13" customFormat="1">
      <c r="A238" s="13"/>
      <c r="B238" s="257"/>
      <c r="C238" s="258"/>
      <c r="D238" s="259" t="s">
        <v>178</v>
      </c>
      <c r="E238" s="260" t="s">
        <v>1</v>
      </c>
      <c r="F238" s="261" t="s">
        <v>332</v>
      </c>
      <c r="G238" s="258"/>
      <c r="H238" s="262">
        <v>20.317</v>
      </c>
      <c r="I238" s="263"/>
      <c r="J238" s="258"/>
      <c r="K238" s="258"/>
      <c r="L238" s="264"/>
      <c r="M238" s="265"/>
      <c r="N238" s="266"/>
      <c r="O238" s="266"/>
      <c r="P238" s="266"/>
      <c r="Q238" s="266"/>
      <c r="R238" s="266"/>
      <c r="S238" s="266"/>
      <c r="T238" s="26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8" t="s">
        <v>178</v>
      </c>
      <c r="AU238" s="268" t="s">
        <v>88</v>
      </c>
      <c r="AV238" s="13" t="s">
        <v>88</v>
      </c>
      <c r="AW238" s="13" t="s">
        <v>32</v>
      </c>
      <c r="AX238" s="13" t="s">
        <v>78</v>
      </c>
      <c r="AY238" s="268" t="s">
        <v>160</v>
      </c>
    </row>
    <row r="239" s="14" customFormat="1">
      <c r="A239" s="14"/>
      <c r="B239" s="269"/>
      <c r="C239" s="270"/>
      <c r="D239" s="259" t="s">
        <v>178</v>
      </c>
      <c r="E239" s="271" t="s">
        <v>1</v>
      </c>
      <c r="F239" s="272" t="s">
        <v>184</v>
      </c>
      <c r="G239" s="270"/>
      <c r="H239" s="273">
        <v>57.411999999999999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9" t="s">
        <v>178</v>
      </c>
      <c r="AU239" s="279" t="s">
        <v>88</v>
      </c>
      <c r="AV239" s="14" t="s">
        <v>167</v>
      </c>
      <c r="AW239" s="14" t="s">
        <v>32</v>
      </c>
      <c r="AX239" s="14" t="s">
        <v>86</v>
      </c>
      <c r="AY239" s="279" t="s">
        <v>160</v>
      </c>
    </row>
    <row r="240" s="2" customFormat="1" ht="24.15" customHeight="1">
      <c r="A240" s="40"/>
      <c r="B240" s="41"/>
      <c r="C240" s="245" t="s">
        <v>333</v>
      </c>
      <c r="D240" s="245" t="s">
        <v>162</v>
      </c>
      <c r="E240" s="246" t="s">
        <v>334</v>
      </c>
      <c r="F240" s="247" t="s">
        <v>335</v>
      </c>
      <c r="G240" s="248" t="s">
        <v>165</v>
      </c>
      <c r="H240" s="249">
        <v>1.718</v>
      </c>
      <c r="I240" s="250"/>
      <c r="J240" s="251">
        <f>ROUND(I240*H240,2)</f>
        <v>0</v>
      </c>
      <c r="K240" s="247" t="s">
        <v>1</v>
      </c>
      <c r="L240" s="43"/>
      <c r="M240" s="252" t="s">
        <v>1</v>
      </c>
      <c r="N240" s="253" t="s">
        <v>43</v>
      </c>
      <c r="O240" s="93"/>
      <c r="P240" s="254">
        <f>O240*H240</f>
        <v>0</v>
      </c>
      <c r="Q240" s="254">
        <v>0</v>
      </c>
      <c r="R240" s="254">
        <f>Q240*H240</f>
        <v>0</v>
      </c>
      <c r="S240" s="254">
        <v>0.070000000000000007</v>
      </c>
      <c r="T240" s="255">
        <f>S240*H240</f>
        <v>0.12026000000000001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56" t="s">
        <v>167</v>
      </c>
      <c r="AT240" s="256" t="s">
        <v>162</v>
      </c>
      <c r="AU240" s="256" t="s">
        <v>88</v>
      </c>
      <c r="AY240" s="17" t="s">
        <v>160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86</v>
      </c>
      <c r="BK240" s="145">
        <f>ROUND(I240*H240,2)</f>
        <v>0</v>
      </c>
      <c r="BL240" s="17" t="s">
        <v>167</v>
      </c>
      <c r="BM240" s="256" t="s">
        <v>336</v>
      </c>
    </row>
    <row r="241" s="13" customFormat="1">
      <c r="A241" s="13"/>
      <c r="B241" s="257"/>
      <c r="C241" s="258"/>
      <c r="D241" s="259" t="s">
        <v>178</v>
      </c>
      <c r="E241" s="260" t="s">
        <v>1</v>
      </c>
      <c r="F241" s="261" t="s">
        <v>337</v>
      </c>
      <c r="G241" s="258"/>
      <c r="H241" s="262">
        <v>0.61799999999999999</v>
      </c>
      <c r="I241" s="263"/>
      <c r="J241" s="258"/>
      <c r="K241" s="258"/>
      <c r="L241" s="264"/>
      <c r="M241" s="265"/>
      <c r="N241" s="266"/>
      <c r="O241" s="266"/>
      <c r="P241" s="266"/>
      <c r="Q241" s="266"/>
      <c r="R241" s="266"/>
      <c r="S241" s="266"/>
      <c r="T241" s="26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8" t="s">
        <v>178</v>
      </c>
      <c r="AU241" s="268" t="s">
        <v>88</v>
      </c>
      <c r="AV241" s="13" t="s">
        <v>88</v>
      </c>
      <c r="AW241" s="13" t="s">
        <v>32</v>
      </c>
      <c r="AX241" s="13" t="s">
        <v>78</v>
      </c>
      <c r="AY241" s="268" t="s">
        <v>160</v>
      </c>
    </row>
    <row r="242" s="13" customFormat="1">
      <c r="A242" s="13"/>
      <c r="B242" s="257"/>
      <c r="C242" s="258"/>
      <c r="D242" s="259" t="s">
        <v>178</v>
      </c>
      <c r="E242" s="260" t="s">
        <v>1</v>
      </c>
      <c r="F242" s="261" t="s">
        <v>338</v>
      </c>
      <c r="G242" s="258"/>
      <c r="H242" s="262">
        <v>1.1000000000000001</v>
      </c>
      <c r="I242" s="263"/>
      <c r="J242" s="258"/>
      <c r="K242" s="258"/>
      <c r="L242" s="264"/>
      <c r="M242" s="265"/>
      <c r="N242" s="266"/>
      <c r="O242" s="266"/>
      <c r="P242" s="266"/>
      <c r="Q242" s="266"/>
      <c r="R242" s="266"/>
      <c r="S242" s="266"/>
      <c r="T242" s="26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8" t="s">
        <v>178</v>
      </c>
      <c r="AU242" s="268" t="s">
        <v>88</v>
      </c>
      <c r="AV242" s="13" t="s">
        <v>88</v>
      </c>
      <c r="AW242" s="13" t="s">
        <v>32</v>
      </c>
      <c r="AX242" s="13" t="s">
        <v>78</v>
      </c>
      <c r="AY242" s="268" t="s">
        <v>160</v>
      </c>
    </row>
    <row r="243" s="14" customFormat="1">
      <c r="A243" s="14"/>
      <c r="B243" s="269"/>
      <c r="C243" s="270"/>
      <c r="D243" s="259" t="s">
        <v>178</v>
      </c>
      <c r="E243" s="271" t="s">
        <v>1</v>
      </c>
      <c r="F243" s="272" t="s">
        <v>184</v>
      </c>
      <c r="G243" s="270"/>
      <c r="H243" s="273">
        <v>1.718</v>
      </c>
      <c r="I243" s="274"/>
      <c r="J243" s="270"/>
      <c r="K243" s="270"/>
      <c r="L243" s="275"/>
      <c r="M243" s="276"/>
      <c r="N243" s="277"/>
      <c r="O243" s="277"/>
      <c r="P243" s="277"/>
      <c r="Q243" s="277"/>
      <c r="R243" s="277"/>
      <c r="S243" s="277"/>
      <c r="T243" s="27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9" t="s">
        <v>178</v>
      </c>
      <c r="AU243" s="279" t="s">
        <v>88</v>
      </c>
      <c r="AV243" s="14" t="s">
        <v>167</v>
      </c>
      <c r="AW243" s="14" t="s">
        <v>32</v>
      </c>
      <c r="AX243" s="14" t="s">
        <v>86</v>
      </c>
      <c r="AY243" s="279" t="s">
        <v>160</v>
      </c>
    </row>
    <row r="244" s="2" customFormat="1" ht="33" customHeight="1">
      <c r="A244" s="40"/>
      <c r="B244" s="41"/>
      <c r="C244" s="245" t="s">
        <v>339</v>
      </c>
      <c r="D244" s="245" t="s">
        <v>162</v>
      </c>
      <c r="E244" s="246" t="s">
        <v>340</v>
      </c>
      <c r="F244" s="247" t="s">
        <v>341</v>
      </c>
      <c r="G244" s="248" t="s">
        <v>175</v>
      </c>
      <c r="H244" s="249">
        <v>4.7670000000000003</v>
      </c>
      <c r="I244" s="250"/>
      <c r="J244" s="251">
        <f>ROUND(I244*H244,2)</f>
        <v>0</v>
      </c>
      <c r="K244" s="247" t="s">
        <v>166</v>
      </c>
      <c r="L244" s="43"/>
      <c r="M244" s="252" t="s">
        <v>1</v>
      </c>
      <c r="N244" s="253" t="s">
        <v>43</v>
      </c>
      <c r="O244" s="93"/>
      <c r="P244" s="254">
        <f>O244*H244</f>
        <v>0</v>
      </c>
      <c r="Q244" s="254">
        <v>0</v>
      </c>
      <c r="R244" s="254">
        <f>Q244*H244</f>
        <v>0</v>
      </c>
      <c r="S244" s="254">
        <v>2.2000000000000002</v>
      </c>
      <c r="T244" s="255">
        <f>S244*H244</f>
        <v>10.487400000000001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56" t="s">
        <v>167</v>
      </c>
      <c r="AT244" s="256" t="s">
        <v>162</v>
      </c>
      <c r="AU244" s="256" t="s">
        <v>88</v>
      </c>
      <c r="AY244" s="17" t="s">
        <v>160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86</v>
      </c>
      <c r="BK244" s="145">
        <f>ROUND(I244*H244,2)</f>
        <v>0</v>
      </c>
      <c r="BL244" s="17" t="s">
        <v>167</v>
      </c>
      <c r="BM244" s="256" t="s">
        <v>342</v>
      </c>
    </row>
    <row r="245" s="13" customFormat="1">
      <c r="A245" s="13"/>
      <c r="B245" s="257"/>
      <c r="C245" s="258"/>
      <c r="D245" s="259" t="s">
        <v>178</v>
      </c>
      <c r="E245" s="260" t="s">
        <v>1</v>
      </c>
      <c r="F245" s="261" t="s">
        <v>281</v>
      </c>
      <c r="G245" s="258"/>
      <c r="H245" s="262">
        <v>4.7670000000000003</v>
      </c>
      <c r="I245" s="263"/>
      <c r="J245" s="258"/>
      <c r="K245" s="258"/>
      <c r="L245" s="264"/>
      <c r="M245" s="265"/>
      <c r="N245" s="266"/>
      <c r="O245" s="266"/>
      <c r="P245" s="266"/>
      <c r="Q245" s="266"/>
      <c r="R245" s="266"/>
      <c r="S245" s="266"/>
      <c r="T245" s="26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8" t="s">
        <v>178</v>
      </c>
      <c r="AU245" s="268" t="s">
        <v>88</v>
      </c>
      <c r="AV245" s="13" t="s">
        <v>88</v>
      </c>
      <c r="AW245" s="13" t="s">
        <v>32</v>
      </c>
      <c r="AX245" s="13" t="s">
        <v>86</v>
      </c>
      <c r="AY245" s="268" t="s">
        <v>160</v>
      </c>
    </row>
    <row r="246" s="2" customFormat="1" ht="24.15" customHeight="1">
      <c r="A246" s="40"/>
      <c r="B246" s="41"/>
      <c r="C246" s="245" t="s">
        <v>343</v>
      </c>
      <c r="D246" s="245" t="s">
        <v>162</v>
      </c>
      <c r="E246" s="246" t="s">
        <v>344</v>
      </c>
      <c r="F246" s="247" t="s">
        <v>345</v>
      </c>
      <c r="G246" s="248" t="s">
        <v>165</v>
      </c>
      <c r="H246" s="249">
        <v>4.1040000000000001</v>
      </c>
      <c r="I246" s="250"/>
      <c r="J246" s="251">
        <f>ROUND(I246*H246,2)</f>
        <v>0</v>
      </c>
      <c r="K246" s="247" t="s">
        <v>166</v>
      </c>
      <c r="L246" s="43"/>
      <c r="M246" s="252" t="s">
        <v>1</v>
      </c>
      <c r="N246" s="253" t="s">
        <v>43</v>
      </c>
      <c r="O246" s="93"/>
      <c r="P246" s="254">
        <f>O246*H246</f>
        <v>0</v>
      </c>
      <c r="Q246" s="254">
        <v>0</v>
      </c>
      <c r="R246" s="254">
        <f>Q246*H246</f>
        <v>0</v>
      </c>
      <c r="S246" s="254">
        <v>0.074999999999999997</v>
      </c>
      <c r="T246" s="255">
        <f>S246*H246</f>
        <v>0.30780000000000002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56" t="s">
        <v>167</v>
      </c>
      <c r="AT246" s="256" t="s">
        <v>162</v>
      </c>
      <c r="AU246" s="256" t="s">
        <v>88</v>
      </c>
      <c r="AY246" s="17" t="s">
        <v>160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86</v>
      </c>
      <c r="BK246" s="145">
        <f>ROUND(I246*H246,2)</f>
        <v>0</v>
      </c>
      <c r="BL246" s="17" t="s">
        <v>167</v>
      </c>
      <c r="BM246" s="256" t="s">
        <v>346</v>
      </c>
    </row>
    <row r="247" s="13" customFormat="1">
      <c r="A247" s="13"/>
      <c r="B247" s="257"/>
      <c r="C247" s="258"/>
      <c r="D247" s="259" t="s">
        <v>178</v>
      </c>
      <c r="E247" s="260" t="s">
        <v>1</v>
      </c>
      <c r="F247" s="261" t="s">
        <v>347</v>
      </c>
      <c r="G247" s="258"/>
      <c r="H247" s="262">
        <v>4.1040000000000001</v>
      </c>
      <c r="I247" s="263"/>
      <c r="J247" s="258"/>
      <c r="K247" s="258"/>
      <c r="L247" s="264"/>
      <c r="M247" s="265"/>
      <c r="N247" s="266"/>
      <c r="O247" s="266"/>
      <c r="P247" s="266"/>
      <c r="Q247" s="266"/>
      <c r="R247" s="266"/>
      <c r="S247" s="266"/>
      <c r="T247" s="26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8" t="s">
        <v>178</v>
      </c>
      <c r="AU247" s="268" t="s">
        <v>88</v>
      </c>
      <c r="AV247" s="13" t="s">
        <v>88</v>
      </c>
      <c r="AW247" s="13" t="s">
        <v>32</v>
      </c>
      <c r="AX247" s="13" t="s">
        <v>86</v>
      </c>
      <c r="AY247" s="268" t="s">
        <v>160</v>
      </c>
    </row>
    <row r="248" s="2" customFormat="1" ht="21.75" customHeight="1">
      <c r="A248" s="40"/>
      <c r="B248" s="41"/>
      <c r="C248" s="245" t="s">
        <v>348</v>
      </c>
      <c r="D248" s="245" t="s">
        <v>162</v>
      </c>
      <c r="E248" s="246" t="s">
        <v>349</v>
      </c>
      <c r="F248" s="247" t="s">
        <v>350</v>
      </c>
      <c r="G248" s="248" t="s">
        <v>165</v>
      </c>
      <c r="H248" s="249">
        <v>13.138999999999999</v>
      </c>
      <c r="I248" s="250"/>
      <c r="J248" s="251">
        <f>ROUND(I248*H248,2)</f>
        <v>0</v>
      </c>
      <c r="K248" s="247" t="s">
        <v>166</v>
      </c>
      <c r="L248" s="43"/>
      <c r="M248" s="252" t="s">
        <v>1</v>
      </c>
      <c r="N248" s="253" t="s">
        <v>43</v>
      </c>
      <c r="O248" s="93"/>
      <c r="P248" s="254">
        <f>O248*H248</f>
        <v>0</v>
      </c>
      <c r="Q248" s="254">
        <v>0</v>
      </c>
      <c r="R248" s="254">
        <f>Q248*H248</f>
        <v>0</v>
      </c>
      <c r="S248" s="254">
        <v>0.075999999999999998</v>
      </c>
      <c r="T248" s="255">
        <f>S248*H248</f>
        <v>0.9985639999999999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56" t="s">
        <v>167</v>
      </c>
      <c r="AT248" s="256" t="s">
        <v>162</v>
      </c>
      <c r="AU248" s="256" t="s">
        <v>88</v>
      </c>
      <c r="AY248" s="17" t="s">
        <v>160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86</v>
      </c>
      <c r="BK248" s="145">
        <f>ROUND(I248*H248,2)</f>
        <v>0</v>
      </c>
      <c r="BL248" s="17" t="s">
        <v>167</v>
      </c>
      <c r="BM248" s="256" t="s">
        <v>351</v>
      </c>
    </row>
    <row r="249" s="13" customFormat="1">
      <c r="A249" s="13"/>
      <c r="B249" s="257"/>
      <c r="C249" s="258"/>
      <c r="D249" s="259" t="s">
        <v>178</v>
      </c>
      <c r="E249" s="260" t="s">
        <v>1</v>
      </c>
      <c r="F249" s="261" t="s">
        <v>352</v>
      </c>
      <c r="G249" s="258"/>
      <c r="H249" s="262">
        <v>1.877</v>
      </c>
      <c r="I249" s="263"/>
      <c r="J249" s="258"/>
      <c r="K249" s="258"/>
      <c r="L249" s="264"/>
      <c r="M249" s="265"/>
      <c r="N249" s="266"/>
      <c r="O249" s="266"/>
      <c r="P249" s="266"/>
      <c r="Q249" s="266"/>
      <c r="R249" s="266"/>
      <c r="S249" s="266"/>
      <c r="T249" s="26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8" t="s">
        <v>178</v>
      </c>
      <c r="AU249" s="268" t="s">
        <v>88</v>
      </c>
      <c r="AV249" s="13" t="s">
        <v>88</v>
      </c>
      <c r="AW249" s="13" t="s">
        <v>32</v>
      </c>
      <c r="AX249" s="13" t="s">
        <v>78</v>
      </c>
      <c r="AY249" s="268" t="s">
        <v>160</v>
      </c>
    </row>
    <row r="250" s="13" customFormat="1">
      <c r="A250" s="13"/>
      <c r="B250" s="257"/>
      <c r="C250" s="258"/>
      <c r="D250" s="259" t="s">
        <v>178</v>
      </c>
      <c r="E250" s="260" t="s">
        <v>1</v>
      </c>
      <c r="F250" s="261" t="s">
        <v>353</v>
      </c>
      <c r="G250" s="258"/>
      <c r="H250" s="262">
        <v>4.3890000000000002</v>
      </c>
      <c r="I250" s="263"/>
      <c r="J250" s="258"/>
      <c r="K250" s="258"/>
      <c r="L250" s="264"/>
      <c r="M250" s="265"/>
      <c r="N250" s="266"/>
      <c r="O250" s="266"/>
      <c r="P250" s="266"/>
      <c r="Q250" s="266"/>
      <c r="R250" s="266"/>
      <c r="S250" s="266"/>
      <c r="T250" s="26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8" t="s">
        <v>178</v>
      </c>
      <c r="AU250" s="268" t="s">
        <v>88</v>
      </c>
      <c r="AV250" s="13" t="s">
        <v>88</v>
      </c>
      <c r="AW250" s="13" t="s">
        <v>32</v>
      </c>
      <c r="AX250" s="13" t="s">
        <v>78</v>
      </c>
      <c r="AY250" s="268" t="s">
        <v>160</v>
      </c>
    </row>
    <row r="251" s="13" customFormat="1">
      <c r="A251" s="13"/>
      <c r="B251" s="257"/>
      <c r="C251" s="258"/>
      <c r="D251" s="259" t="s">
        <v>178</v>
      </c>
      <c r="E251" s="260" t="s">
        <v>1</v>
      </c>
      <c r="F251" s="261" t="s">
        <v>354</v>
      </c>
      <c r="G251" s="258"/>
      <c r="H251" s="262">
        <v>2.4980000000000002</v>
      </c>
      <c r="I251" s="263"/>
      <c r="J251" s="258"/>
      <c r="K251" s="258"/>
      <c r="L251" s="264"/>
      <c r="M251" s="265"/>
      <c r="N251" s="266"/>
      <c r="O251" s="266"/>
      <c r="P251" s="266"/>
      <c r="Q251" s="266"/>
      <c r="R251" s="266"/>
      <c r="S251" s="266"/>
      <c r="T251" s="26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8" t="s">
        <v>178</v>
      </c>
      <c r="AU251" s="268" t="s">
        <v>88</v>
      </c>
      <c r="AV251" s="13" t="s">
        <v>88</v>
      </c>
      <c r="AW251" s="13" t="s">
        <v>32</v>
      </c>
      <c r="AX251" s="13" t="s">
        <v>78</v>
      </c>
      <c r="AY251" s="268" t="s">
        <v>160</v>
      </c>
    </row>
    <row r="252" s="13" customFormat="1">
      <c r="A252" s="13"/>
      <c r="B252" s="257"/>
      <c r="C252" s="258"/>
      <c r="D252" s="259" t="s">
        <v>178</v>
      </c>
      <c r="E252" s="260" t="s">
        <v>1</v>
      </c>
      <c r="F252" s="261" t="s">
        <v>355</v>
      </c>
      <c r="G252" s="258"/>
      <c r="H252" s="262">
        <v>1.4630000000000001</v>
      </c>
      <c r="I252" s="263"/>
      <c r="J252" s="258"/>
      <c r="K252" s="258"/>
      <c r="L252" s="264"/>
      <c r="M252" s="265"/>
      <c r="N252" s="266"/>
      <c r="O252" s="266"/>
      <c r="P252" s="266"/>
      <c r="Q252" s="266"/>
      <c r="R252" s="266"/>
      <c r="S252" s="266"/>
      <c r="T252" s="26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8" t="s">
        <v>178</v>
      </c>
      <c r="AU252" s="268" t="s">
        <v>88</v>
      </c>
      <c r="AV252" s="13" t="s">
        <v>88</v>
      </c>
      <c r="AW252" s="13" t="s">
        <v>32</v>
      </c>
      <c r="AX252" s="13" t="s">
        <v>78</v>
      </c>
      <c r="AY252" s="268" t="s">
        <v>160</v>
      </c>
    </row>
    <row r="253" s="13" customFormat="1">
      <c r="A253" s="13"/>
      <c r="B253" s="257"/>
      <c r="C253" s="258"/>
      <c r="D253" s="259" t="s">
        <v>178</v>
      </c>
      <c r="E253" s="260" t="s">
        <v>1</v>
      </c>
      <c r="F253" s="261" t="s">
        <v>356</v>
      </c>
      <c r="G253" s="258"/>
      <c r="H253" s="262">
        <v>2.9119999999999999</v>
      </c>
      <c r="I253" s="263"/>
      <c r="J253" s="258"/>
      <c r="K253" s="258"/>
      <c r="L253" s="264"/>
      <c r="M253" s="265"/>
      <c r="N253" s="266"/>
      <c r="O253" s="266"/>
      <c r="P253" s="266"/>
      <c r="Q253" s="266"/>
      <c r="R253" s="266"/>
      <c r="S253" s="266"/>
      <c r="T253" s="26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8" t="s">
        <v>178</v>
      </c>
      <c r="AU253" s="268" t="s">
        <v>88</v>
      </c>
      <c r="AV253" s="13" t="s">
        <v>88</v>
      </c>
      <c r="AW253" s="13" t="s">
        <v>32</v>
      </c>
      <c r="AX253" s="13" t="s">
        <v>78</v>
      </c>
      <c r="AY253" s="268" t="s">
        <v>160</v>
      </c>
    </row>
    <row r="254" s="14" customFormat="1">
      <c r="A254" s="14"/>
      <c r="B254" s="269"/>
      <c r="C254" s="270"/>
      <c r="D254" s="259" t="s">
        <v>178</v>
      </c>
      <c r="E254" s="271" t="s">
        <v>1</v>
      </c>
      <c r="F254" s="272" t="s">
        <v>184</v>
      </c>
      <c r="G254" s="270"/>
      <c r="H254" s="273">
        <v>13.138999999999999</v>
      </c>
      <c r="I254" s="274"/>
      <c r="J254" s="270"/>
      <c r="K254" s="270"/>
      <c r="L254" s="275"/>
      <c r="M254" s="276"/>
      <c r="N254" s="277"/>
      <c r="O254" s="277"/>
      <c r="P254" s="277"/>
      <c r="Q254" s="277"/>
      <c r="R254" s="277"/>
      <c r="S254" s="277"/>
      <c r="T254" s="27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9" t="s">
        <v>178</v>
      </c>
      <c r="AU254" s="279" t="s">
        <v>88</v>
      </c>
      <c r="AV254" s="14" t="s">
        <v>167</v>
      </c>
      <c r="AW254" s="14" t="s">
        <v>32</v>
      </c>
      <c r="AX254" s="14" t="s">
        <v>86</v>
      </c>
      <c r="AY254" s="279" t="s">
        <v>160</v>
      </c>
    </row>
    <row r="255" s="12" customFormat="1" ht="22.8" customHeight="1">
      <c r="A255" s="12"/>
      <c r="B255" s="230"/>
      <c r="C255" s="231"/>
      <c r="D255" s="232" t="s">
        <v>77</v>
      </c>
      <c r="E255" s="243" t="s">
        <v>357</v>
      </c>
      <c r="F255" s="243" t="s">
        <v>358</v>
      </c>
      <c r="G255" s="231"/>
      <c r="H255" s="231"/>
      <c r="I255" s="234"/>
      <c r="J255" s="244">
        <f>BK255</f>
        <v>0</v>
      </c>
      <c r="K255" s="231"/>
      <c r="L255" s="235"/>
      <c r="M255" s="236"/>
      <c r="N255" s="237"/>
      <c r="O255" s="237"/>
      <c r="P255" s="238">
        <f>SUM(P256:P267)</f>
        <v>0</v>
      </c>
      <c r="Q255" s="237"/>
      <c r="R255" s="238">
        <f>SUM(R256:R267)</f>
        <v>0</v>
      </c>
      <c r="S255" s="237"/>
      <c r="T255" s="239">
        <f>SUM(T256:T267)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40" t="s">
        <v>86</v>
      </c>
      <c r="AT255" s="241" t="s">
        <v>77</v>
      </c>
      <c r="AU255" s="241" t="s">
        <v>86</v>
      </c>
      <c r="AY255" s="240" t="s">
        <v>160</v>
      </c>
      <c r="BK255" s="242">
        <f>SUM(BK256:BK267)</f>
        <v>0</v>
      </c>
    </row>
    <row r="256" s="2" customFormat="1" ht="24.15" customHeight="1">
      <c r="A256" s="40"/>
      <c r="B256" s="41"/>
      <c r="C256" s="245" t="s">
        <v>359</v>
      </c>
      <c r="D256" s="245" t="s">
        <v>162</v>
      </c>
      <c r="E256" s="246" t="s">
        <v>360</v>
      </c>
      <c r="F256" s="247" t="s">
        <v>361</v>
      </c>
      <c r="G256" s="248" t="s">
        <v>213</v>
      </c>
      <c r="H256" s="249">
        <v>29.774999999999999</v>
      </c>
      <c r="I256" s="250"/>
      <c r="J256" s="251">
        <f>ROUND(I256*H256,2)</f>
        <v>0</v>
      </c>
      <c r="K256" s="247" t="s">
        <v>176</v>
      </c>
      <c r="L256" s="43"/>
      <c r="M256" s="252" t="s">
        <v>1</v>
      </c>
      <c r="N256" s="253" t="s">
        <v>43</v>
      </c>
      <c r="O256" s="93"/>
      <c r="P256" s="254">
        <f>O256*H256</f>
        <v>0</v>
      </c>
      <c r="Q256" s="254">
        <v>0</v>
      </c>
      <c r="R256" s="254">
        <f>Q256*H256</f>
        <v>0</v>
      </c>
      <c r="S256" s="254">
        <v>0</v>
      </c>
      <c r="T256" s="255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56" t="s">
        <v>167</v>
      </c>
      <c r="AT256" s="256" t="s">
        <v>162</v>
      </c>
      <c r="AU256" s="256" t="s">
        <v>88</v>
      </c>
      <c r="AY256" s="17" t="s">
        <v>160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86</v>
      </c>
      <c r="BK256" s="145">
        <f>ROUND(I256*H256,2)</f>
        <v>0</v>
      </c>
      <c r="BL256" s="17" t="s">
        <v>167</v>
      </c>
      <c r="BM256" s="256" t="s">
        <v>362</v>
      </c>
    </row>
    <row r="257" s="2" customFormat="1" ht="24.15" customHeight="1">
      <c r="A257" s="40"/>
      <c r="B257" s="41"/>
      <c r="C257" s="245" t="s">
        <v>363</v>
      </c>
      <c r="D257" s="245" t="s">
        <v>162</v>
      </c>
      <c r="E257" s="246" t="s">
        <v>364</v>
      </c>
      <c r="F257" s="247" t="s">
        <v>365</v>
      </c>
      <c r="G257" s="248" t="s">
        <v>213</v>
      </c>
      <c r="H257" s="249">
        <v>29.774999999999999</v>
      </c>
      <c r="I257" s="250"/>
      <c r="J257" s="251">
        <f>ROUND(I257*H257,2)</f>
        <v>0</v>
      </c>
      <c r="K257" s="247" t="s">
        <v>176</v>
      </c>
      <c r="L257" s="43"/>
      <c r="M257" s="252" t="s">
        <v>1</v>
      </c>
      <c r="N257" s="253" t="s">
        <v>43</v>
      </c>
      <c r="O257" s="93"/>
      <c r="P257" s="254">
        <f>O257*H257</f>
        <v>0</v>
      </c>
      <c r="Q257" s="254">
        <v>0</v>
      </c>
      <c r="R257" s="254">
        <f>Q257*H257</f>
        <v>0</v>
      </c>
      <c r="S257" s="254">
        <v>0</v>
      </c>
      <c r="T257" s="25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56" t="s">
        <v>167</v>
      </c>
      <c r="AT257" s="256" t="s">
        <v>162</v>
      </c>
      <c r="AU257" s="256" t="s">
        <v>88</v>
      </c>
      <c r="AY257" s="17" t="s">
        <v>160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86</v>
      </c>
      <c r="BK257" s="145">
        <f>ROUND(I257*H257,2)</f>
        <v>0</v>
      </c>
      <c r="BL257" s="17" t="s">
        <v>167</v>
      </c>
      <c r="BM257" s="256" t="s">
        <v>366</v>
      </c>
    </row>
    <row r="258" s="2" customFormat="1" ht="24.15" customHeight="1">
      <c r="A258" s="40"/>
      <c r="B258" s="41"/>
      <c r="C258" s="245" t="s">
        <v>367</v>
      </c>
      <c r="D258" s="245" t="s">
        <v>162</v>
      </c>
      <c r="E258" s="246" t="s">
        <v>368</v>
      </c>
      <c r="F258" s="247" t="s">
        <v>369</v>
      </c>
      <c r="G258" s="248" t="s">
        <v>213</v>
      </c>
      <c r="H258" s="249">
        <v>416.85000000000002</v>
      </c>
      <c r="I258" s="250"/>
      <c r="J258" s="251">
        <f>ROUND(I258*H258,2)</f>
        <v>0</v>
      </c>
      <c r="K258" s="247" t="s">
        <v>176</v>
      </c>
      <c r="L258" s="43"/>
      <c r="M258" s="252" t="s">
        <v>1</v>
      </c>
      <c r="N258" s="253" t="s">
        <v>43</v>
      </c>
      <c r="O258" s="93"/>
      <c r="P258" s="254">
        <f>O258*H258</f>
        <v>0</v>
      </c>
      <c r="Q258" s="254">
        <v>0</v>
      </c>
      <c r="R258" s="254">
        <f>Q258*H258</f>
        <v>0</v>
      </c>
      <c r="S258" s="254">
        <v>0</v>
      </c>
      <c r="T258" s="25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56" t="s">
        <v>167</v>
      </c>
      <c r="AT258" s="256" t="s">
        <v>162</v>
      </c>
      <c r="AU258" s="256" t="s">
        <v>88</v>
      </c>
      <c r="AY258" s="17" t="s">
        <v>160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7" t="s">
        <v>86</v>
      </c>
      <c r="BK258" s="145">
        <f>ROUND(I258*H258,2)</f>
        <v>0</v>
      </c>
      <c r="BL258" s="17" t="s">
        <v>167</v>
      </c>
      <c r="BM258" s="256" t="s">
        <v>370</v>
      </c>
    </row>
    <row r="259" s="13" customFormat="1">
      <c r="A259" s="13"/>
      <c r="B259" s="257"/>
      <c r="C259" s="258"/>
      <c r="D259" s="259" t="s">
        <v>178</v>
      </c>
      <c r="E259" s="258"/>
      <c r="F259" s="261" t="s">
        <v>371</v>
      </c>
      <c r="G259" s="258"/>
      <c r="H259" s="262">
        <v>416.85000000000002</v>
      </c>
      <c r="I259" s="263"/>
      <c r="J259" s="258"/>
      <c r="K259" s="258"/>
      <c r="L259" s="264"/>
      <c r="M259" s="265"/>
      <c r="N259" s="266"/>
      <c r="O259" s="266"/>
      <c r="P259" s="266"/>
      <c r="Q259" s="266"/>
      <c r="R259" s="266"/>
      <c r="S259" s="266"/>
      <c r="T259" s="26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8" t="s">
        <v>178</v>
      </c>
      <c r="AU259" s="268" t="s">
        <v>88</v>
      </c>
      <c r="AV259" s="13" t="s">
        <v>88</v>
      </c>
      <c r="AW259" s="13" t="s">
        <v>4</v>
      </c>
      <c r="AX259" s="13" t="s">
        <v>86</v>
      </c>
      <c r="AY259" s="268" t="s">
        <v>160</v>
      </c>
    </row>
    <row r="260" s="2" customFormat="1" ht="37.8" customHeight="1">
      <c r="A260" s="40"/>
      <c r="B260" s="41"/>
      <c r="C260" s="245" t="s">
        <v>372</v>
      </c>
      <c r="D260" s="245" t="s">
        <v>162</v>
      </c>
      <c r="E260" s="246" t="s">
        <v>373</v>
      </c>
      <c r="F260" s="247" t="s">
        <v>374</v>
      </c>
      <c r="G260" s="248" t="s">
        <v>213</v>
      </c>
      <c r="H260" s="249">
        <v>14.888</v>
      </c>
      <c r="I260" s="250"/>
      <c r="J260" s="251">
        <f>ROUND(I260*H260,2)</f>
        <v>0</v>
      </c>
      <c r="K260" s="247" t="s">
        <v>176</v>
      </c>
      <c r="L260" s="43"/>
      <c r="M260" s="252" t="s">
        <v>1</v>
      </c>
      <c r="N260" s="253" t="s">
        <v>43</v>
      </c>
      <c r="O260" s="93"/>
      <c r="P260" s="254">
        <f>O260*H260</f>
        <v>0</v>
      </c>
      <c r="Q260" s="254">
        <v>0</v>
      </c>
      <c r="R260" s="254">
        <f>Q260*H260</f>
        <v>0</v>
      </c>
      <c r="S260" s="254">
        <v>0</v>
      </c>
      <c r="T260" s="25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56" t="s">
        <v>167</v>
      </c>
      <c r="AT260" s="256" t="s">
        <v>162</v>
      </c>
      <c r="AU260" s="256" t="s">
        <v>88</v>
      </c>
      <c r="AY260" s="17" t="s">
        <v>160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7" t="s">
        <v>86</v>
      </c>
      <c r="BK260" s="145">
        <f>ROUND(I260*H260,2)</f>
        <v>0</v>
      </c>
      <c r="BL260" s="17" t="s">
        <v>167</v>
      </c>
      <c r="BM260" s="256" t="s">
        <v>375</v>
      </c>
    </row>
    <row r="261" s="13" customFormat="1">
      <c r="A261" s="13"/>
      <c r="B261" s="257"/>
      <c r="C261" s="258"/>
      <c r="D261" s="259" t="s">
        <v>178</v>
      </c>
      <c r="E261" s="258"/>
      <c r="F261" s="261" t="s">
        <v>376</v>
      </c>
      <c r="G261" s="258"/>
      <c r="H261" s="262">
        <v>14.888</v>
      </c>
      <c r="I261" s="263"/>
      <c r="J261" s="258"/>
      <c r="K261" s="258"/>
      <c r="L261" s="264"/>
      <c r="M261" s="265"/>
      <c r="N261" s="266"/>
      <c r="O261" s="266"/>
      <c r="P261" s="266"/>
      <c r="Q261" s="266"/>
      <c r="R261" s="266"/>
      <c r="S261" s="266"/>
      <c r="T261" s="26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8" t="s">
        <v>178</v>
      </c>
      <c r="AU261" s="268" t="s">
        <v>88</v>
      </c>
      <c r="AV261" s="13" t="s">
        <v>88</v>
      </c>
      <c r="AW261" s="13" t="s">
        <v>4</v>
      </c>
      <c r="AX261" s="13" t="s">
        <v>86</v>
      </c>
      <c r="AY261" s="268" t="s">
        <v>160</v>
      </c>
    </row>
    <row r="262" s="2" customFormat="1" ht="33" customHeight="1">
      <c r="A262" s="40"/>
      <c r="B262" s="41"/>
      <c r="C262" s="245" t="s">
        <v>377</v>
      </c>
      <c r="D262" s="245" t="s">
        <v>162</v>
      </c>
      <c r="E262" s="246" t="s">
        <v>378</v>
      </c>
      <c r="F262" s="247" t="s">
        <v>379</v>
      </c>
      <c r="G262" s="248" t="s">
        <v>213</v>
      </c>
      <c r="H262" s="249">
        <v>8.9329999999999998</v>
      </c>
      <c r="I262" s="250"/>
      <c r="J262" s="251">
        <f>ROUND(I262*H262,2)</f>
        <v>0</v>
      </c>
      <c r="K262" s="247" t="s">
        <v>166</v>
      </c>
      <c r="L262" s="43"/>
      <c r="M262" s="252" t="s">
        <v>1</v>
      </c>
      <c r="N262" s="253" t="s">
        <v>43</v>
      </c>
      <c r="O262" s="93"/>
      <c r="P262" s="254">
        <f>O262*H262</f>
        <v>0</v>
      </c>
      <c r="Q262" s="254">
        <v>0</v>
      </c>
      <c r="R262" s="254">
        <f>Q262*H262</f>
        <v>0</v>
      </c>
      <c r="S262" s="254">
        <v>0</v>
      </c>
      <c r="T262" s="25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56" t="s">
        <v>167</v>
      </c>
      <c r="AT262" s="256" t="s">
        <v>162</v>
      </c>
      <c r="AU262" s="256" t="s">
        <v>88</v>
      </c>
      <c r="AY262" s="17" t="s">
        <v>160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7" t="s">
        <v>86</v>
      </c>
      <c r="BK262" s="145">
        <f>ROUND(I262*H262,2)</f>
        <v>0</v>
      </c>
      <c r="BL262" s="17" t="s">
        <v>167</v>
      </c>
      <c r="BM262" s="256" t="s">
        <v>380</v>
      </c>
    </row>
    <row r="263" s="13" customFormat="1">
      <c r="A263" s="13"/>
      <c r="B263" s="257"/>
      <c r="C263" s="258"/>
      <c r="D263" s="259" t="s">
        <v>178</v>
      </c>
      <c r="E263" s="258"/>
      <c r="F263" s="261" t="s">
        <v>381</v>
      </c>
      <c r="G263" s="258"/>
      <c r="H263" s="262">
        <v>8.9329999999999998</v>
      </c>
      <c r="I263" s="263"/>
      <c r="J263" s="258"/>
      <c r="K263" s="258"/>
      <c r="L263" s="264"/>
      <c r="M263" s="265"/>
      <c r="N263" s="266"/>
      <c r="O263" s="266"/>
      <c r="P263" s="266"/>
      <c r="Q263" s="266"/>
      <c r="R263" s="266"/>
      <c r="S263" s="266"/>
      <c r="T263" s="26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8" t="s">
        <v>178</v>
      </c>
      <c r="AU263" s="268" t="s">
        <v>88</v>
      </c>
      <c r="AV263" s="13" t="s">
        <v>88</v>
      </c>
      <c r="AW263" s="13" t="s">
        <v>4</v>
      </c>
      <c r="AX263" s="13" t="s">
        <v>86</v>
      </c>
      <c r="AY263" s="268" t="s">
        <v>160</v>
      </c>
    </row>
    <row r="264" s="2" customFormat="1" ht="44.25" customHeight="1">
      <c r="A264" s="40"/>
      <c r="B264" s="41"/>
      <c r="C264" s="245" t="s">
        <v>382</v>
      </c>
      <c r="D264" s="245" t="s">
        <v>162</v>
      </c>
      <c r="E264" s="246" t="s">
        <v>383</v>
      </c>
      <c r="F264" s="247" t="s">
        <v>384</v>
      </c>
      <c r="G264" s="248" t="s">
        <v>213</v>
      </c>
      <c r="H264" s="249">
        <v>4.4660000000000002</v>
      </c>
      <c r="I264" s="250"/>
      <c r="J264" s="251">
        <f>ROUND(I264*H264,2)</f>
        <v>0</v>
      </c>
      <c r="K264" s="247" t="s">
        <v>176</v>
      </c>
      <c r="L264" s="43"/>
      <c r="M264" s="252" t="s">
        <v>1</v>
      </c>
      <c r="N264" s="253" t="s">
        <v>43</v>
      </c>
      <c r="O264" s="93"/>
      <c r="P264" s="254">
        <f>O264*H264</f>
        <v>0</v>
      </c>
      <c r="Q264" s="254">
        <v>0</v>
      </c>
      <c r="R264" s="254">
        <f>Q264*H264</f>
        <v>0</v>
      </c>
      <c r="S264" s="254">
        <v>0</v>
      </c>
      <c r="T264" s="25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56" t="s">
        <v>167</v>
      </c>
      <c r="AT264" s="256" t="s">
        <v>162</v>
      </c>
      <c r="AU264" s="256" t="s">
        <v>88</v>
      </c>
      <c r="AY264" s="17" t="s">
        <v>160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86</v>
      </c>
      <c r="BK264" s="145">
        <f>ROUND(I264*H264,2)</f>
        <v>0</v>
      </c>
      <c r="BL264" s="17" t="s">
        <v>167</v>
      </c>
      <c r="BM264" s="256" t="s">
        <v>385</v>
      </c>
    </row>
    <row r="265" s="13" customFormat="1">
      <c r="A265" s="13"/>
      <c r="B265" s="257"/>
      <c r="C265" s="258"/>
      <c r="D265" s="259" t="s">
        <v>178</v>
      </c>
      <c r="E265" s="258"/>
      <c r="F265" s="261" t="s">
        <v>386</v>
      </c>
      <c r="G265" s="258"/>
      <c r="H265" s="262">
        <v>4.4660000000000002</v>
      </c>
      <c r="I265" s="263"/>
      <c r="J265" s="258"/>
      <c r="K265" s="258"/>
      <c r="L265" s="264"/>
      <c r="M265" s="265"/>
      <c r="N265" s="266"/>
      <c r="O265" s="266"/>
      <c r="P265" s="266"/>
      <c r="Q265" s="266"/>
      <c r="R265" s="266"/>
      <c r="S265" s="266"/>
      <c r="T265" s="26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8" t="s">
        <v>178</v>
      </c>
      <c r="AU265" s="268" t="s">
        <v>88</v>
      </c>
      <c r="AV265" s="13" t="s">
        <v>88</v>
      </c>
      <c r="AW265" s="13" t="s">
        <v>4</v>
      </c>
      <c r="AX265" s="13" t="s">
        <v>86</v>
      </c>
      <c r="AY265" s="268" t="s">
        <v>160</v>
      </c>
    </row>
    <row r="266" s="2" customFormat="1" ht="44.25" customHeight="1">
      <c r="A266" s="40"/>
      <c r="B266" s="41"/>
      <c r="C266" s="245" t="s">
        <v>387</v>
      </c>
      <c r="D266" s="245" t="s">
        <v>162</v>
      </c>
      <c r="E266" s="246" t="s">
        <v>388</v>
      </c>
      <c r="F266" s="247" t="s">
        <v>389</v>
      </c>
      <c r="G266" s="248" t="s">
        <v>213</v>
      </c>
      <c r="H266" s="249">
        <v>1.4890000000000001</v>
      </c>
      <c r="I266" s="250"/>
      <c r="J266" s="251">
        <f>ROUND(I266*H266,2)</f>
        <v>0</v>
      </c>
      <c r="K266" s="247" t="s">
        <v>166</v>
      </c>
      <c r="L266" s="43"/>
      <c r="M266" s="252" t="s">
        <v>1</v>
      </c>
      <c r="N266" s="253" t="s">
        <v>43</v>
      </c>
      <c r="O266" s="93"/>
      <c r="P266" s="254">
        <f>O266*H266</f>
        <v>0</v>
      </c>
      <c r="Q266" s="254">
        <v>0</v>
      </c>
      <c r="R266" s="254">
        <f>Q266*H266</f>
        <v>0</v>
      </c>
      <c r="S266" s="254">
        <v>0</v>
      </c>
      <c r="T266" s="25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56" t="s">
        <v>167</v>
      </c>
      <c r="AT266" s="256" t="s">
        <v>162</v>
      </c>
      <c r="AU266" s="256" t="s">
        <v>88</v>
      </c>
      <c r="AY266" s="17" t="s">
        <v>160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7" t="s">
        <v>86</v>
      </c>
      <c r="BK266" s="145">
        <f>ROUND(I266*H266,2)</f>
        <v>0</v>
      </c>
      <c r="BL266" s="17" t="s">
        <v>167</v>
      </c>
      <c r="BM266" s="256" t="s">
        <v>390</v>
      </c>
    </row>
    <row r="267" s="13" customFormat="1">
      <c r="A267" s="13"/>
      <c r="B267" s="257"/>
      <c r="C267" s="258"/>
      <c r="D267" s="259" t="s">
        <v>178</v>
      </c>
      <c r="E267" s="258"/>
      <c r="F267" s="261" t="s">
        <v>391</v>
      </c>
      <c r="G267" s="258"/>
      <c r="H267" s="262">
        <v>1.4890000000000001</v>
      </c>
      <c r="I267" s="263"/>
      <c r="J267" s="258"/>
      <c r="K267" s="258"/>
      <c r="L267" s="264"/>
      <c r="M267" s="265"/>
      <c r="N267" s="266"/>
      <c r="O267" s="266"/>
      <c r="P267" s="266"/>
      <c r="Q267" s="266"/>
      <c r="R267" s="266"/>
      <c r="S267" s="266"/>
      <c r="T267" s="26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8" t="s">
        <v>178</v>
      </c>
      <c r="AU267" s="268" t="s">
        <v>88</v>
      </c>
      <c r="AV267" s="13" t="s">
        <v>88</v>
      </c>
      <c r="AW267" s="13" t="s">
        <v>4</v>
      </c>
      <c r="AX267" s="13" t="s">
        <v>86</v>
      </c>
      <c r="AY267" s="268" t="s">
        <v>160</v>
      </c>
    </row>
    <row r="268" s="12" customFormat="1" ht="22.8" customHeight="1">
      <c r="A268" s="12"/>
      <c r="B268" s="230"/>
      <c r="C268" s="231"/>
      <c r="D268" s="232" t="s">
        <v>77</v>
      </c>
      <c r="E268" s="243" t="s">
        <v>392</v>
      </c>
      <c r="F268" s="243" t="s">
        <v>393</v>
      </c>
      <c r="G268" s="231"/>
      <c r="H268" s="231"/>
      <c r="I268" s="234"/>
      <c r="J268" s="244">
        <f>BK268</f>
        <v>0</v>
      </c>
      <c r="K268" s="231"/>
      <c r="L268" s="235"/>
      <c r="M268" s="236"/>
      <c r="N268" s="237"/>
      <c r="O268" s="237"/>
      <c r="P268" s="238">
        <f>P269</f>
        <v>0</v>
      </c>
      <c r="Q268" s="237"/>
      <c r="R268" s="238">
        <f>R269</f>
        <v>0</v>
      </c>
      <c r="S268" s="237"/>
      <c r="T268" s="239">
        <f>T269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40" t="s">
        <v>86</v>
      </c>
      <c r="AT268" s="241" t="s">
        <v>77</v>
      </c>
      <c r="AU268" s="241" t="s">
        <v>86</v>
      </c>
      <c r="AY268" s="240" t="s">
        <v>160</v>
      </c>
      <c r="BK268" s="242">
        <f>BK269</f>
        <v>0</v>
      </c>
    </row>
    <row r="269" s="2" customFormat="1" ht="16.5" customHeight="1">
      <c r="A269" s="40"/>
      <c r="B269" s="41"/>
      <c r="C269" s="245" t="s">
        <v>394</v>
      </c>
      <c r="D269" s="245" t="s">
        <v>162</v>
      </c>
      <c r="E269" s="246" t="s">
        <v>395</v>
      </c>
      <c r="F269" s="247" t="s">
        <v>396</v>
      </c>
      <c r="G269" s="248" t="s">
        <v>213</v>
      </c>
      <c r="H269" s="249">
        <v>22.658000000000001</v>
      </c>
      <c r="I269" s="250"/>
      <c r="J269" s="251">
        <f>ROUND(I269*H269,2)</f>
        <v>0</v>
      </c>
      <c r="K269" s="247" t="s">
        <v>176</v>
      </c>
      <c r="L269" s="43"/>
      <c r="M269" s="252" t="s">
        <v>1</v>
      </c>
      <c r="N269" s="253" t="s">
        <v>43</v>
      </c>
      <c r="O269" s="93"/>
      <c r="P269" s="254">
        <f>O269*H269</f>
        <v>0</v>
      </c>
      <c r="Q269" s="254">
        <v>0</v>
      </c>
      <c r="R269" s="254">
        <f>Q269*H269</f>
        <v>0</v>
      </c>
      <c r="S269" s="254">
        <v>0</v>
      </c>
      <c r="T269" s="25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56" t="s">
        <v>167</v>
      </c>
      <c r="AT269" s="256" t="s">
        <v>162</v>
      </c>
      <c r="AU269" s="256" t="s">
        <v>88</v>
      </c>
      <c r="AY269" s="17" t="s">
        <v>160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7" t="s">
        <v>86</v>
      </c>
      <c r="BK269" s="145">
        <f>ROUND(I269*H269,2)</f>
        <v>0</v>
      </c>
      <c r="BL269" s="17" t="s">
        <v>167</v>
      </c>
      <c r="BM269" s="256" t="s">
        <v>397</v>
      </c>
    </row>
    <row r="270" s="12" customFormat="1" ht="25.92" customHeight="1">
      <c r="A270" s="12"/>
      <c r="B270" s="230"/>
      <c r="C270" s="231"/>
      <c r="D270" s="232" t="s">
        <v>77</v>
      </c>
      <c r="E270" s="233" t="s">
        <v>398</v>
      </c>
      <c r="F270" s="233" t="s">
        <v>399</v>
      </c>
      <c r="G270" s="231"/>
      <c r="H270" s="231"/>
      <c r="I270" s="234"/>
      <c r="J270" s="210">
        <f>BK270</f>
        <v>0</v>
      </c>
      <c r="K270" s="231"/>
      <c r="L270" s="235"/>
      <c r="M270" s="236"/>
      <c r="N270" s="237"/>
      <c r="O270" s="237"/>
      <c r="P270" s="238">
        <f>P271+P281+P301+P311+P347+P354+P380+P424+P466+P473</f>
        <v>0</v>
      </c>
      <c r="Q270" s="237"/>
      <c r="R270" s="238">
        <f>R271+R281+R301+R311+R347+R354+R380+R424+R466+R473</f>
        <v>9.8687302399999997</v>
      </c>
      <c r="S270" s="237"/>
      <c r="T270" s="239">
        <f>T271+T281+T301+T311+T347+T354+T380+T424+T466+T473</f>
        <v>6.7552126000000001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40" t="s">
        <v>88</v>
      </c>
      <c r="AT270" s="241" t="s">
        <v>77</v>
      </c>
      <c r="AU270" s="241" t="s">
        <v>78</v>
      </c>
      <c r="AY270" s="240" t="s">
        <v>160</v>
      </c>
      <c r="BK270" s="242">
        <f>BK271+BK281+BK301+BK311+BK347+BK354+BK380+BK424+BK466+BK473</f>
        <v>0</v>
      </c>
    </row>
    <row r="271" s="12" customFormat="1" ht="22.8" customHeight="1">
      <c r="A271" s="12"/>
      <c r="B271" s="230"/>
      <c r="C271" s="231"/>
      <c r="D271" s="232" t="s">
        <v>77</v>
      </c>
      <c r="E271" s="243" t="s">
        <v>400</v>
      </c>
      <c r="F271" s="243" t="s">
        <v>401</v>
      </c>
      <c r="G271" s="231"/>
      <c r="H271" s="231"/>
      <c r="I271" s="234"/>
      <c r="J271" s="244">
        <f>BK271</f>
        <v>0</v>
      </c>
      <c r="K271" s="231"/>
      <c r="L271" s="235"/>
      <c r="M271" s="236"/>
      <c r="N271" s="237"/>
      <c r="O271" s="237"/>
      <c r="P271" s="238">
        <f>SUM(P272:P280)</f>
        <v>0</v>
      </c>
      <c r="Q271" s="237"/>
      <c r="R271" s="238">
        <f>SUM(R272:R280)</f>
        <v>0.19432400000000002</v>
      </c>
      <c r="S271" s="237"/>
      <c r="T271" s="239">
        <f>SUM(T272:T280)</f>
        <v>0.12712000000000001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40" t="s">
        <v>88</v>
      </c>
      <c r="AT271" s="241" t="s">
        <v>77</v>
      </c>
      <c r="AU271" s="241" t="s">
        <v>86</v>
      </c>
      <c r="AY271" s="240" t="s">
        <v>160</v>
      </c>
      <c r="BK271" s="242">
        <f>SUM(BK272:BK280)</f>
        <v>0</v>
      </c>
    </row>
    <row r="272" s="2" customFormat="1" ht="24.15" customHeight="1">
      <c r="A272" s="40"/>
      <c r="B272" s="41"/>
      <c r="C272" s="245" t="s">
        <v>402</v>
      </c>
      <c r="D272" s="245" t="s">
        <v>162</v>
      </c>
      <c r="E272" s="246" t="s">
        <v>403</v>
      </c>
      <c r="F272" s="247" t="s">
        <v>404</v>
      </c>
      <c r="G272" s="248" t="s">
        <v>165</v>
      </c>
      <c r="H272" s="249">
        <v>31.780000000000001</v>
      </c>
      <c r="I272" s="250"/>
      <c r="J272" s="251">
        <f>ROUND(I272*H272,2)</f>
        <v>0</v>
      </c>
      <c r="K272" s="247" t="s">
        <v>166</v>
      </c>
      <c r="L272" s="43"/>
      <c r="M272" s="252" t="s">
        <v>1</v>
      </c>
      <c r="N272" s="253" t="s">
        <v>43</v>
      </c>
      <c r="O272" s="93"/>
      <c r="P272" s="254">
        <f>O272*H272</f>
        <v>0</v>
      </c>
      <c r="Q272" s="254">
        <v>0</v>
      </c>
      <c r="R272" s="254">
        <f>Q272*H272</f>
        <v>0</v>
      </c>
      <c r="S272" s="254">
        <v>0</v>
      </c>
      <c r="T272" s="25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56" t="s">
        <v>249</v>
      </c>
      <c r="AT272" s="256" t="s">
        <v>162</v>
      </c>
      <c r="AU272" s="256" t="s">
        <v>88</v>
      </c>
      <c r="AY272" s="17" t="s">
        <v>160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7" t="s">
        <v>86</v>
      </c>
      <c r="BK272" s="145">
        <f>ROUND(I272*H272,2)</f>
        <v>0</v>
      </c>
      <c r="BL272" s="17" t="s">
        <v>249</v>
      </c>
      <c r="BM272" s="256" t="s">
        <v>405</v>
      </c>
    </row>
    <row r="273" s="13" customFormat="1">
      <c r="A273" s="13"/>
      <c r="B273" s="257"/>
      <c r="C273" s="258"/>
      <c r="D273" s="259" t="s">
        <v>178</v>
      </c>
      <c r="E273" s="260" t="s">
        <v>1</v>
      </c>
      <c r="F273" s="261" t="s">
        <v>406</v>
      </c>
      <c r="G273" s="258"/>
      <c r="H273" s="262">
        <v>31.780000000000001</v>
      </c>
      <c r="I273" s="263"/>
      <c r="J273" s="258"/>
      <c r="K273" s="258"/>
      <c r="L273" s="264"/>
      <c r="M273" s="265"/>
      <c r="N273" s="266"/>
      <c r="O273" s="266"/>
      <c r="P273" s="266"/>
      <c r="Q273" s="266"/>
      <c r="R273" s="266"/>
      <c r="S273" s="266"/>
      <c r="T273" s="26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8" t="s">
        <v>178</v>
      </c>
      <c r="AU273" s="268" t="s">
        <v>88</v>
      </c>
      <c r="AV273" s="13" t="s">
        <v>88</v>
      </c>
      <c r="AW273" s="13" t="s">
        <v>32</v>
      </c>
      <c r="AX273" s="13" t="s">
        <v>86</v>
      </c>
      <c r="AY273" s="268" t="s">
        <v>160</v>
      </c>
    </row>
    <row r="274" s="2" customFormat="1" ht="16.5" customHeight="1">
      <c r="A274" s="40"/>
      <c r="B274" s="41"/>
      <c r="C274" s="290" t="s">
        <v>407</v>
      </c>
      <c r="D274" s="290" t="s">
        <v>230</v>
      </c>
      <c r="E274" s="291" t="s">
        <v>408</v>
      </c>
      <c r="F274" s="292" t="s">
        <v>409</v>
      </c>
      <c r="G274" s="293" t="s">
        <v>213</v>
      </c>
      <c r="H274" s="294">
        <v>0.01</v>
      </c>
      <c r="I274" s="295"/>
      <c r="J274" s="296">
        <f>ROUND(I274*H274,2)</f>
        <v>0</v>
      </c>
      <c r="K274" s="292" t="s">
        <v>166</v>
      </c>
      <c r="L274" s="297"/>
      <c r="M274" s="298" t="s">
        <v>1</v>
      </c>
      <c r="N274" s="299" t="s">
        <v>43</v>
      </c>
      <c r="O274" s="93"/>
      <c r="P274" s="254">
        <f>O274*H274</f>
        <v>0</v>
      </c>
      <c r="Q274" s="254">
        <v>1</v>
      </c>
      <c r="R274" s="254">
        <f>Q274*H274</f>
        <v>0.01</v>
      </c>
      <c r="S274" s="254">
        <v>0</v>
      </c>
      <c r="T274" s="255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56" t="s">
        <v>339</v>
      </c>
      <c r="AT274" s="256" t="s">
        <v>230</v>
      </c>
      <c r="AU274" s="256" t="s">
        <v>88</v>
      </c>
      <c r="AY274" s="17" t="s">
        <v>160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86</v>
      </c>
      <c r="BK274" s="145">
        <f>ROUND(I274*H274,2)</f>
        <v>0</v>
      </c>
      <c r="BL274" s="17" t="s">
        <v>249</v>
      </c>
      <c r="BM274" s="256" t="s">
        <v>410</v>
      </c>
    </row>
    <row r="275" s="13" customFormat="1">
      <c r="A275" s="13"/>
      <c r="B275" s="257"/>
      <c r="C275" s="258"/>
      <c r="D275" s="259" t="s">
        <v>178</v>
      </c>
      <c r="E275" s="258"/>
      <c r="F275" s="261" t="s">
        <v>411</v>
      </c>
      <c r="G275" s="258"/>
      <c r="H275" s="262">
        <v>0.01</v>
      </c>
      <c r="I275" s="263"/>
      <c r="J275" s="258"/>
      <c r="K275" s="258"/>
      <c r="L275" s="264"/>
      <c r="M275" s="265"/>
      <c r="N275" s="266"/>
      <c r="O275" s="266"/>
      <c r="P275" s="266"/>
      <c r="Q275" s="266"/>
      <c r="R275" s="266"/>
      <c r="S275" s="266"/>
      <c r="T275" s="26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8" t="s">
        <v>178</v>
      </c>
      <c r="AU275" s="268" t="s">
        <v>88</v>
      </c>
      <c r="AV275" s="13" t="s">
        <v>88</v>
      </c>
      <c r="AW275" s="13" t="s">
        <v>4</v>
      </c>
      <c r="AX275" s="13" t="s">
        <v>86</v>
      </c>
      <c r="AY275" s="268" t="s">
        <v>160</v>
      </c>
    </row>
    <row r="276" s="2" customFormat="1" ht="16.5" customHeight="1">
      <c r="A276" s="40"/>
      <c r="B276" s="41"/>
      <c r="C276" s="245" t="s">
        <v>412</v>
      </c>
      <c r="D276" s="245" t="s">
        <v>162</v>
      </c>
      <c r="E276" s="246" t="s">
        <v>413</v>
      </c>
      <c r="F276" s="247" t="s">
        <v>414</v>
      </c>
      <c r="G276" s="248" t="s">
        <v>165</v>
      </c>
      <c r="H276" s="249">
        <v>31.780000000000001</v>
      </c>
      <c r="I276" s="250"/>
      <c r="J276" s="251">
        <f>ROUND(I276*H276,2)</f>
        <v>0</v>
      </c>
      <c r="K276" s="247" t="s">
        <v>166</v>
      </c>
      <c r="L276" s="43"/>
      <c r="M276" s="252" t="s">
        <v>1</v>
      </c>
      <c r="N276" s="253" t="s">
        <v>43</v>
      </c>
      <c r="O276" s="93"/>
      <c r="P276" s="254">
        <f>O276*H276</f>
        <v>0</v>
      </c>
      <c r="Q276" s="254">
        <v>0</v>
      </c>
      <c r="R276" s="254">
        <f>Q276*H276</f>
        <v>0</v>
      </c>
      <c r="S276" s="254">
        <v>0.0040000000000000001</v>
      </c>
      <c r="T276" s="255">
        <f>S276*H276</f>
        <v>0.12712000000000001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56" t="s">
        <v>249</v>
      </c>
      <c r="AT276" s="256" t="s">
        <v>162</v>
      </c>
      <c r="AU276" s="256" t="s">
        <v>88</v>
      </c>
      <c r="AY276" s="17" t="s">
        <v>160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86</v>
      </c>
      <c r="BK276" s="145">
        <f>ROUND(I276*H276,2)</f>
        <v>0</v>
      </c>
      <c r="BL276" s="17" t="s">
        <v>249</v>
      </c>
      <c r="BM276" s="256" t="s">
        <v>415</v>
      </c>
    </row>
    <row r="277" s="2" customFormat="1" ht="24.15" customHeight="1">
      <c r="A277" s="40"/>
      <c r="B277" s="41"/>
      <c r="C277" s="245" t="s">
        <v>416</v>
      </c>
      <c r="D277" s="245" t="s">
        <v>162</v>
      </c>
      <c r="E277" s="246" t="s">
        <v>417</v>
      </c>
      <c r="F277" s="247" t="s">
        <v>418</v>
      </c>
      <c r="G277" s="248" t="s">
        <v>165</v>
      </c>
      <c r="H277" s="249">
        <v>31.780000000000001</v>
      </c>
      <c r="I277" s="250"/>
      <c r="J277" s="251">
        <f>ROUND(I277*H277,2)</f>
        <v>0</v>
      </c>
      <c r="K277" s="247" t="s">
        <v>166</v>
      </c>
      <c r="L277" s="43"/>
      <c r="M277" s="252" t="s">
        <v>1</v>
      </c>
      <c r="N277" s="253" t="s">
        <v>43</v>
      </c>
      <c r="O277" s="93"/>
      <c r="P277" s="254">
        <f>O277*H277</f>
        <v>0</v>
      </c>
      <c r="Q277" s="254">
        <v>0.00040000000000000002</v>
      </c>
      <c r="R277" s="254">
        <f>Q277*H277</f>
        <v>0.012712000000000001</v>
      </c>
      <c r="S277" s="254">
        <v>0</v>
      </c>
      <c r="T277" s="25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56" t="s">
        <v>249</v>
      </c>
      <c r="AT277" s="256" t="s">
        <v>162</v>
      </c>
      <c r="AU277" s="256" t="s">
        <v>88</v>
      </c>
      <c r="AY277" s="17" t="s">
        <v>160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7" t="s">
        <v>86</v>
      </c>
      <c r="BK277" s="145">
        <f>ROUND(I277*H277,2)</f>
        <v>0</v>
      </c>
      <c r="BL277" s="17" t="s">
        <v>249</v>
      </c>
      <c r="BM277" s="256" t="s">
        <v>419</v>
      </c>
    </row>
    <row r="278" s="2" customFormat="1" ht="24.15" customHeight="1">
      <c r="A278" s="40"/>
      <c r="B278" s="41"/>
      <c r="C278" s="290" t="s">
        <v>420</v>
      </c>
      <c r="D278" s="290" t="s">
        <v>230</v>
      </c>
      <c r="E278" s="291" t="s">
        <v>421</v>
      </c>
      <c r="F278" s="292" t="s">
        <v>422</v>
      </c>
      <c r="G278" s="293" t="s">
        <v>165</v>
      </c>
      <c r="H278" s="294">
        <v>31.780000000000001</v>
      </c>
      <c r="I278" s="295"/>
      <c r="J278" s="296">
        <f>ROUND(I278*H278,2)</f>
        <v>0</v>
      </c>
      <c r="K278" s="292" t="s">
        <v>1</v>
      </c>
      <c r="L278" s="297"/>
      <c r="M278" s="298" t="s">
        <v>1</v>
      </c>
      <c r="N278" s="299" t="s">
        <v>43</v>
      </c>
      <c r="O278" s="93"/>
      <c r="P278" s="254">
        <f>O278*H278</f>
        <v>0</v>
      </c>
      <c r="Q278" s="254">
        <v>0.0054000000000000003</v>
      </c>
      <c r="R278" s="254">
        <f>Q278*H278</f>
        <v>0.17161200000000002</v>
      </c>
      <c r="S278" s="254">
        <v>0</v>
      </c>
      <c r="T278" s="255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56" t="s">
        <v>339</v>
      </c>
      <c r="AT278" s="256" t="s">
        <v>230</v>
      </c>
      <c r="AU278" s="256" t="s">
        <v>88</v>
      </c>
      <c r="AY278" s="17" t="s">
        <v>160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7" t="s">
        <v>86</v>
      </c>
      <c r="BK278" s="145">
        <f>ROUND(I278*H278,2)</f>
        <v>0</v>
      </c>
      <c r="BL278" s="17" t="s">
        <v>249</v>
      </c>
      <c r="BM278" s="256" t="s">
        <v>423</v>
      </c>
    </row>
    <row r="279" s="2" customFormat="1" ht="24.15" customHeight="1">
      <c r="A279" s="40"/>
      <c r="B279" s="41"/>
      <c r="C279" s="245" t="s">
        <v>424</v>
      </c>
      <c r="D279" s="245" t="s">
        <v>162</v>
      </c>
      <c r="E279" s="246" t="s">
        <v>425</v>
      </c>
      <c r="F279" s="247" t="s">
        <v>426</v>
      </c>
      <c r="G279" s="248" t="s">
        <v>213</v>
      </c>
      <c r="H279" s="249">
        <v>0.19400000000000001</v>
      </c>
      <c r="I279" s="250"/>
      <c r="J279" s="251">
        <f>ROUND(I279*H279,2)</f>
        <v>0</v>
      </c>
      <c r="K279" s="247" t="s">
        <v>166</v>
      </c>
      <c r="L279" s="43"/>
      <c r="M279" s="252" t="s">
        <v>1</v>
      </c>
      <c r="N279" s="253" t="s">
        <v>43</v>
      </c>
      <c r="O279" s="93"/>
      <c r="P279" s="254">
        <f>O279*H279</f>
        <v>0</v>
      </c>
      <c r="Q279" s="254">
        <v>0</v>
      </c>
      <c r="R279" s="254">
        <f>Q279*H279</f>
        <v>0</v>
      </c>
      <c r="S279" s="254">
        <v>0</v>
      </c>
      <c r="T279" s="25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56" t="s">
        <v>249</v>
      </c>
      <c r="AT279" s="256" t="s">
        <v>162</v>
      </c>
      <c r="AU279" s="256" t="s">
        <v>88</v>
      </c>
      <c r="AY279" s="17" t="s">
        <v>160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7" t="s">
        <v>86</v>
      </c>
      <c r="BK279" s="145">
        <f>ROUND(I279*H279,2)</f>
        <v>0</v>
      </c>
      <c r="BL279" s="17" t="s">
        <v>249</v>
      </c>
      <c r="BM279" s="256" t="s">
        <v>427</v>
      </c>
    </row>
    <row r="280" s="2" customFormat="1" ht="24.15" customHeight="1">
      <c r="A280" s="40"/>
      <c r="B280" s="41"/>
      <c r="C280" s="245" t="s">
        <v>428</v>
      </c>
      <c r="D280" s="245" t="s">
        <v>162</v>
      </c>
      <c r="E280" s="246" t="s">
        <v>429</v>
      </c>
      <c r="F280" s="247" t="s">
        <v>430</v>
      </c>
      <c r="G280" s="248" t="s">
        <v>213</v>
      </c>
      <c r="H280" s="249">
        <v>0.19400000000000001</v>
      </c>
      <c r="I280" s="250"/>
      <c r="J280" s="251">
        <f>ROUND(I280*H280,2)</f>
        <v>0</v>
      </c>
      <c r="K280" s="247" t="s">
        <v>166</v>
      </c>
      <c r="L280" s="43"/>
      <c r="M280" s="252" t="s">
        <v>1</v>
      </c>
      <c r="N280" s="253" t="s">
        <v>43</v>
      </c>
      <c r="O280" s="93"/>
      <c r="P280" s="254">
        <f>O280*H280</f>
        <v>0</v>
      </c>
      <c r="Q280" s="254">
        <v>0</v>
      </c>
      <c r="R280" s="254">
        <f>Q280*H280</f>
        <v>0</v>
      </c>
      <c r="S280" s="254">
        <v>0</v>
      </c>
      <c r="T280" s="25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56" t="s">
        <v>249</v>
      </c>
      <c r="AT280" s="256" t="s">
        <v>162</v>
      </c>
      <c r="AU280" s="256" t="s">
        <v>88</v>
      </c>
      <c r="AY280" s="17" t="s">
        <v>160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7" t="s">
        <v>86</v>
      </c>
      <c r="BK280" s="145">
        <f>ROUND(I280*H280,2)</f>
        <v>0</v>
      </c>
      <c r="BL280" s="17" t="s">
        <v>249</v>
      </c>
      <c r="BM280" s="256" t="s">
        <v>431</v>
      </c>
    </row>
    <row r="281" s="12" customFormat="1" ht="22.8" customHeight="1">
      <c r="A281" s="12"/>
      <c r="B281" s="230"/>
      <c r="C281" s="231"/>
      <c r="D281" s="232" t="s">
        <v>77</v>
      </c>
      <c r="E281" s="243" t="s">
        <v>432</v>
      </c>
      <c r="F281" s="243" t="s">
        <v>433</v>
      </c>
      <c r="G281" s="231"/>
      <c r="H281" s="231"/>
      <c r="I281" s="234"/>
      <c r="J281" s="244">
        <f>BK281</f>
        <v>0</v>
      </c>
      <c r="K281" s="231"/>
      <c r="L281" s="235"/>
      <c r="M281" s="236"/>
      <c r="N281" s="237"/>
      <c r="O281" s="237"/>
      <c r="P281" s="238">
        <f>SUM(P282:P300)</f>
        <v>0</v>
      </c>
      <c r="Q281" s="237"/>
      <c r="R281" s="238">
        <f>SUM(R282:R300)</f>
        <v>0.40433875999999996</v>
      </c>
      <c r="S281" s="237"/>
      <c r="T281" s="239">
        <f>SUM(T282:T300)</f>
        <v>0.013347600000000001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40" t="s">
        <v>88</v>
      </c>
      <c r="AT281" s="241" t="s">
        <v>77</v>
      </c>
      <c r="AU281" s="241" t="s">
        <v>86</v>
      </c>
      <c r="AY281" s="240" t="s">
        <v>160</v>
      </c>
      <c r="BK281" s="242">
        <f>SUM(BK282:BK300)</f>
        <v>0</v>
      </c>
    </row>
    <row r="282" s="2" customFormat="1" ht="24.15" customHeight="1">
      <c r="A282" s="40"/>
      <c r="B282" s="41"/>
      <c r="C282" s="245" t="s">
        <v>434</v>
      </c>
      <c r="D282" s="245" t="s">
        <v>162</v>
      </c>
      <c r="E282" s="246" t="s">
        <v>435</v>
      </c>
      <c r="F282" s="247" t="s">
        <v>436</v>
      </c>
      <c r="G282" s="248" t="s">
        <v>165</v>
      </c>
      <c r="H282" s="249">
        <v>56.420000000000002</v>
      </c>
      <c r="I282" s="250"/>
      <c r="J282" s="251">
        <f>ROUND(I282*H282,2)</f>
        <v>0</v>
      </c>
      <c r="K282" s="247" t="s">
        <v>166</v>
      </c>
      <c r="L282" s="43"/>
      <c r="M282" s="252" t="s">
        <v>1</v>
      </c>
      <c r="N282" s="253" t="s">
        <v>43</v>
      </c>
      <c r="O282" s="93"/>
      <c r="P282" s="254">
        <f>O282*H282</f>
        <v>0</v>
      </c>
      <c r="Q282" s="254">
        <v>0.00029999999999999997</v>
      </c>
      <c r="R282" s="254">
        <f>Q282*H282</f>
        <v>0.016926</v>
      </c>
      <c r="S282" s="254">
        <v>0</v>
      </c>
      <c r="T282" s="255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56" t="s">
        <v>249</v>
      </c>
      <c r="AT282" s="256" t="s">
        <v>162</v>
      </c>
      <c r="AU282" s="256" t="s">
        <v>88</v>
      </c>
      <c r="AY282" s="17" t="s">
        <v>160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7" t="s">
        <v>86</v>
      </c>
      <c r="BK282" s="145">
        <f>ROUND(I282*H282,2)</f>
        <v>0</v>
      </c>
      <c r="BL282" s="17" t="s">
        <v>249</v>
      </c>
      <c r="BM282" s="256" t="s">
        <v>437</v>
      </c>
    </row>
    <row r="283" s="13" customFormat="1">
      <c r="A283" s="13"/>
      <c r="B283" s="257"/>
      <c r="C283" s="258"/>
      <c r="D283" s="259" t="s">
        <v>178</v>
      </c>
      <c r="E283" s="260" t="s">
        <v>1</v>
      </c>
      <c r="F283" s="261" t="s">
        <v>438</v>
      </c>
      <c r="G283" s="258"/>
      <c r="H283" s="262">
        <v>56.420000000000002</v>
      </c>
      <c r="I283" s="263"/>
      <c r="J283" s="258"/>
      <c r="K283" s="258"/>
      <c r="L283" s="264"/>
      <c r="M283" s="265"/>
      <c r="N283" s="266"/>
      <c r="O283" s="266"/>
      <c r="P283" s="266"/>
      <c r="Q283" s="266"/>
      <c r="R283" s="266"/>
      <c r="S283" s="266"/>
      <c r="T283" s="26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8" t="s">
        <v>178</v>
      </c>
      <c r="AU283" s="268" t="s">
        <v>88</v>
      </c>
      <c r="AV283" s="13" t="s">
        <v>88</v>
      </c>
      <c r="AW283" s="13" t="s">
        <v>32</v>
      </c>
      <c r="AX283" s="13" t="s">
        <v>86</v>
      </c>
      <c r="AY283" s="268" t="s">
        <v>160</v>
      </c>
    </row>
    <row r="284" s="2" customFormat="1" ht="24.15" customHeight="1">
      <c r="A284" s="40"/>
      <c r="B284" s="41"/>
      <c r="C284" s="290" t="s">
        <v>439</v>
      </c>
      <c r="D284" s="290" t="s">
        <v>230</v>
      </c>
      <c r="E284" s="291" t="s">
        <v>440</v>
      </c>
      <c r="F284" s="292" t="s">
        <v>441</v>
      </c>
      <c r="G284" s="293" t="s">
        <v>165</v>
      </c>
      <c r="H284" s="294">
        <v>31.030999999999999</v>
      </c>
      <c r="I284" s="295"/>
      <c r="J284" s="296">
        <f>ROUND(I284*H284,2)</f>
        <v>0</v>
      </c>
      <c r="K284" s="292" t="s">
        <v>166</v>
      </c>
      <c r="L284" s="297"/>
      <c r="M284" s="298" t="s">
        <v>1</v>
      </c>
      <c r="N284" s="299" t="s">
        <v>43</v>
      </c>
      <c r="O284" s="93"/>
      <c r="P284" s="254">
        <f>O284*H284</f>
        <v>0</v>
      </c>
      <c r="Q284" s="254">
        <v>0.0060000000000000001</v>
      </c>
      <c r="R284" s="254">
        <f>Q284*H284</f>
        <v>0.18618599999999999</v>
      </c>
      <c r="S284" s="254">
        <v>0</v>
      </c>
      <c r="T284" s="25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56" t="s">
        <v>339</v>
      </c>
      <c r="AT284" s="256" t="s">
        <v>230</v>
      </c>
      <c r="AU284" s="256" t="s">
        <v>88</v>
      </c>
      <c r="AY284" s="17" t="s">
        <v>160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86</v>
      </c>
      <c r="BK284" s="145">
        <f>ROUND(I284*H284,2)</f>
        <v>0</v>
      </c>
      <c r="BL284" s="17" t="s">
        <v>249</v>
      </c>
      <c r="BM284" s="256" t="s">
        <v>442</v>
      </c>
    </row>
    <row r="285" s="13" customFormat="1">
      <c r="A285" s="13"/>
      <c r="B285" s="257"/>
      <c r="C285" s="258"/>
      <c r="D285" s="259" t="s">
        <v>178</v>
      </c>
      <c r="E285" s="260" t="s">
        <v>1</v>
      </c>
      <c r="F285" s="261" t="s">
        <v>443</v>
      </c>
      <c r="G285" s="258"/>
      <c r="H285" s="262">
        <v>28.210000000000001</v>
      </c>
      <c r="I285" s="263"/>
      <c r="J285" s="258"/>
      <c r="K285" s="258"/>
      <c r="L285" s="264"/>
      <c r="M285" s="265"/>
      <c r="N285" s="266"/>
      <c r="O285" s="266"/>
      <c r="P285" s="266"/>
      <c r="Q285" s="266"/>
      <c r="R285" s="266"/>
      <c r="S285" s="266"/>
      <c r="T285" s="26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8" t="s">
        <v>178</v>
      </c>
      <c r="AU285" s="268" t="s">
        <v>88</v>
      </c>
      <c r="AV285" s="13" t="s">
        <v>88</v>
      </c>
      <c r="AW285" s="13" t="s">
        <v>32</v>
      </c>
      <c r="AX285" s="13" t="s">
        <v>86</v>
      </c>
      <c r="AY285" s="268" t="s">
        <v>160</v>
      </c>
    </row>
    <row r="286" s="13" customFormat="1">
      <c r="A286" s="13"/>
      <c r="B286" s="257"/>
      <c r="C286" s="258"/>
      <c r="D286" s="259" t="s">
        <v>178</v>
      </c>
      <c r="E286" s="258"/>
      <c r="F286" s="261" t="s">
        <v>444</v>
      </c>
      <c r="G286" s="258"/>
      <c r="H286" s="262">
        <v>31.030999999999999</v>
      </c>
      <c r="I286" s="263"/>
      <c r="J286" s="258"/>
      <c r="K286" s="258"/>
      <c r="L286" s="264"/>
      <c r="M286" s="265"/>
      <c r="N286" s="266"/>
      <c r="O286" s="266"/>
      <c r="P286" s="266"/>
      <c r="Q286" s="266"/>
      <c r="R286" s="266"/>
      <c r="S286" s="266"/>
      <c r="T286" s="26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8" t="s">
        <v>178</v>
      </c>
      <c r="AU286" s="268" t="s">
        <v>88</v>
      </c>
      <c r="AV286" s="13" t="s">
        <v>88</v>
      </c>
      <c r="AW286" s="13" t="s">
        <v>4</v>
      </c>
      <c r="AX286" s="13" t="s">
        <v>86</v>
      </c>
      <c r="AY286" s="268" t="s">
        <v>160</v>
      </c>
    </row>
    <row r="287" s="2" customFormat="1" ht="24.15" customHeight="1">
      <c r="A287" s="40"/>
      <c r="B287" s="41"/>
      <c r="C287" s="290" t="s">
        <v>445</v>
      </c>
      <c r="D287" s="290" t="s">
        <v>230</v>
      </c>
      <c r="E287" s="291" t="s">
        <v>446</v>
      </c>
      <c r="F287" s="292" t="s">
        <v>447</v>
      </c>
      <c r="G287" s="293" t="s">
        <v>165</v>
      </c>
      <c r="H287" s="294">
        <v>31.030999999999999</v>
      </c>
      <c r="I287" s="295"/>
      <c r="J287" s="296">
        <f>ROUND(I287*H287,2)</f>
        <v>0</v>
      </c>
      <c r="K287" s="292" t="s">
        <v>166</v>
      </c>
      <c r="L287" s="297"/>
      <c r="M287" s="298" t="s">
        <v>1</v>
      </c>
      <c r="N287" s="299" t="s">
        <v>43</v>
      </c>
      <c r="O287" s="93"/>
      <c r="P287" s="254">
        <f>O287*H287</f>
        <v>0</v>
      </c>
      <c r="Q287" s="254">
        <v>0.0028</v>
      </c>
      <c r="R287" s="254">
        <f>Q287*H287</f>
        <v>0.0868868</v>
      </c>
      <c r="S287" s="254">
        <v>0</v>
      </c>
      <c r="T287" s="25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56" t="s">
        <v>339</v>
      </c>
      <c r="AT287" s="256" t="s">
        <v>230</v>
      </c>
      <c r="AU287" s="256" t="s">
        <v>88</v>
      </c>
      <c r="AY287" s="17" t="s">
        <v>160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7" t="s">
        <v>86</v>
      </c>
      <c r="BK287" s="145">
        <f>ROUND(I287*H287,2)</f>
        <v>0</v>
      </c>
      <c r="BL287" s="17" t="s">
        <v>249</v>
      </c>
      <c r="BM287" s="256" t="s">
        <v>448</v>
      </c>
    </row>
    <row r="288" s="13" customFormat="1">
      <c r="A288" s="13"/>
      <c r="B288" s="257"/>
      <c r="C288" s="258"/>
      <c r="D288" s="259" t="s">
        <v>178</v>
      </c>
      <c r="E288" s="258"/>
      <c r="F288" s="261" t="s">
        <v>444</v>
      </c>
      <c r="G288" s="258"/>
      <c r="H288" s="262">
        <v>31.030999999999999</v>
      </c>
      <c r="I288" s="263"/>
      <c r="J288" s="258"/>
      <c r="K288" s="258"/>
      <c r="L288" s="264"/>
      <c r="M288" s="265"/>
      <c r="N288" s="266"/>
      <c r="O288" s="266"/>
      <c r="P288" s="266"/>
      <c r="Q288" s="266"/>
      <c r="R288" s="266"/>
      <c r="S288" s="266"/>
      <c r="T288" s="26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8" t="s">
        <v>178</v>
      </c>
      <c r="AU288" s="268" t="s">
        <v>88</v>
      </c>
      <c r="AV288" s="13" t="s">
        <v>88</v>
      </c>
      <c r="AW288" s="13" t="s">
        <v>4</v>
      </c>
      <c r="AX288" s="13" t="s">
        <v>86</v>
      </c>
      <c r="AY288" s="268" t="s">
        <v>160</v>
      </c>
    </row>
    <row r="289" s="2" customFormat="1" ht="24.15" customHeight="1">
      <c r="A289" s="40"/>
      <c r="B289" s="41"/>
      <c r="C289" s="245" t="s">
        <v>449</v>
      </c>
      <c r="D289" s="245" t="s">
        <v>162</v>
      </c>
      <c r="E289" s="246" t="s">
        <v>450</v>
      </c>
      <c r="F289" s="247" t="s">
        <v>451</v>
      </c>
      <c r="G289" s="248" t="s">
        <v>165</v>
      </c>
      <c r="H289" s="249">
        <v>31.780000000000001</v>
      </c>
      <c r="I289" s="250"/>
      <c r="J289" s="251">
        <f>ROUND(I289*H289,2)</f>
        <v>0</v>
      </c>
      <c r="K289" s="247" t="s">
        <v>166</v>
      </c>
      <c r="L289" s="43"/>
      <c r="M289" s="252" t="s">
        <v>1</v>
      </c>
      <c r="N289" s="253" t="s">
        <v>43</v>
      </c>
      <c r="O289" s="93"/>
      <c r="P289" s="254">
        <f>O289*H289</f>
        <v>0</v>
      </c>
      <c r="Q289" s="254">
        <v>0</v>
      </c>
      <c r="R289" s="254">
        <f>Q289*H289</f>
        <v>0</v>
      </c>
      <c r="S289" s="254">
        <v>0.00042000000000000002</v>
      </c>
      <c r="T289" s="255">
        <f>S289*H289</f>
        <v>0.013347600000000001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56" t="s">
        <v>249</v>
      </c>
      <c r="AT289" s="256" t="s">
        <v>162</v>
      </c>
      <c r="AU289" s="256" t="s">
        <v>88</v>
      </c>
      <c r="AY289" s="17" t="s">
        <v>160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7" t="s">
        <v>86</v>
      </c>
      <c r="BK289" s="145">
        <f>ROUND(I289*H289,2)</f>
        <v>0</v>
      </c>
      <c r="BL289" s="17" t="s">
        <v>249</v>
      </c>
      <c r="BM289" s="256" t="s">
        <v>452</v>
      </c>
    </row>
    <row r="290" s="2" customFormat="1" ht="24.15" customHeight="1">
      <c r="A290" s="40"/>
      <c r="B290" s="41"/>
      <c r="C290" s="245" t="s">
        <v>453</v>
      </c>
      <c r="D290" s="245" t="s">
        <v>162</v>
      </c>
      <c r="E290" s="246" t="s">
        <v>454</v>
      </c>
      <c r="F290" s="247" t="s">
        <v>455</v>
      </c>
      <c r="G290" s="248" t="s">
        <v>165</v>
      </c>
      <c r="H290" s="249">
        <v>28.210000000000001</v>
      </c>
      <c r="I290" s="250"/>
      <c r="J290" s="251">
        <f>ROUND(I290*H290,2)</f>
        <v>0</v>
      </c>
      <c r="K290" s="247" t="s">
        <v>166</v>
      </c>
      <c r="L290" s="43"/>
      <c r="M290" s="252" t="s">
        <v>1</v>
      </c>
      <c r="N290" s="253" t="s">
        <v>43</v>
      </c>
      <c r="O290" s="93"/>
      <c r="P290" s="254">
        <f>O290*H290</f>
        <v>0</v>
      </c>
      <c r="Q290" s="254">
        <v>0</v>
      </c>
      <c r="R290" s="254">
        <f>Q290*H290</f>
        <v>0</v>
      </c>
      <c r="S290" s="254">
        <v>0</v>
      </c>
      <c r="T290" s="25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56" t="s">
        <v>249</v>
      </c>
      <c r="AT290" s="256" t="s">
        <v>162</v>
      </c>
      <c r="AU290" s="256" t="s">
        <v>88</v>
      </c>
      <c r="AY290" s="17" t="s">
        <v>160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86</v>
      </c>
      <c r="BK290" s="145">
        <f>ROUND(I290*H290,2)</f>
        <v>0</v>
      </c>
      <c r="BL290" s="17" t="s">
        <v>249</v>
      </c>
      <c r="BM290" s="256" t="s">
        <v>456</v>
      </c>
    </row>
    <row r="291" s="13" customFormat="1">
      <c r="A291" s="13"/>
      <c r="B291" s="257"/>
      <c r="C291" s="258"/>
      <c r="D291" s="259" t="s">
        <v>178</v>
      </c>
      <c r="E291" s="260" t="s">
        <v>1</v>
      </c>
      <c r="F291" s="261" t="s">
        <v>457</v>
      </c>
      <c r="G291" s="258"/>
      <c r="H291" s="262">
        <v>17.550000000000001</v>
      </c>
      <c r="I291" s="263"/>
      <c r="J291" s="258"/>
      <c r="K291" s="258"/>
      <c r="L291" s="264"/>
      <c r="M291" s="265"/>
      <c r="N291" s="266"/>
      <c r="O291" s="266"/>
      <c r="P291" s="266"/>
      <c r="Q291" s="266"/>
      <c r="R291" s="266"/>
      <c r="S291" s="266"/>
      <c r="T291" s="26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8" t="s">
        <v>178</v>
      </c>
      <c r="AU291" s="268" t="s">
        <v>88</v>
      </c>
      <c r="AV291" s="13" t="s">
        <v>88</v>
      </c>
      <c r="AW291" s="13" t="s">
        <v>32</v>
      </c>
      <c r="AX291" s="13" t="s">
        <v>78</v>
      </c>
      <c r="AY291" s="268" t="s">
        <v>160</v>
      </c>
    </row>
    <row r="292" s="13" customFormat="1">
      <c r="A292" s="13"/>
      <c r="B292" s="257"/>
      <c r="C292" s="258"/>
      <c r="D292" s="259" t="s">
        <v>178</v>
      </c>
      <c r="E292" s="260" t="s">
        <v>1</v>
      </c>
      <c r="F292" s="261" t="s">
        <v>458</v>
      </c>
      <c r="G292" s="258"/>
      <c r="H292" s="262">
        <v>10.66</v>
      </c>
      <c r="I292" s="263"/>
      <c r="J292" s="258"/>
      <c r="K292" s="258"/>
      <c r="L292" s="264"/>
      <c r="M292" s="265"/>
      <c r="N292" s="266"/>
      <c r="O292" s="266"/>
      <c r="P292" s="266"/>
      <c r="Q292" s="266"/>
      <c r="R292" s="266"/>
      <c r="S292" s="266"/>
      <c r="T292" s="26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8" t="s">
        <v>178</v>
      </c>
      <c r="AU292" s="268" t="s">
        <v>88</v>
      </c>
      <c r="AV292" s="13" t="s">
        <v>88</v>
      </c>
      <c r="AW292" s="13" t="s">
        <v>32</v>
      </c>
      <c r="AX292" s="13" t="s">
        <v>78</v>
      </c>
      <c r="AY292" s="268" t="s">
        <v>160</v>
      </c>
    </row>
    <row r="293" s="14" customFormat="1">
      <c r="A293" s="14"/>
      <c r="B293" s="269"/>
      <c r="C293" s="270"/>
      <c r="D293" s="259" t="s">
        <v>178</v>
      </c>
      <c r="E293" s="271" t="s">
        <v>1</v>
      </c>
      <c r="F293" s="272" t="s">
        <v>184</v>
      </c>
      <c r="G293" s="270"/>
      <c r="H293" s="273">
        <v>28.210000000000001</v>
      </c>
      <c r="I293" s="274"/>
      <c r="J293" s="270"/>
      <c r="K293" s="270"/>
      <c r="L293" s="275"/>
      <c r="M293" s="276"/>
      <c r="N293" s="277"/>
      <c r="O293" s="277"/>
      <c r="P293" s="277"/>
      <c r="Q293" s="277"/>
      <c r="R293" s="277"/>
      <c r="S293" s="277"/>
      <c r="T293" s="27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9" t="s">
        <v>178</v>
      </c>
      <c r="AU293" s="279" t="s">
        <v>88</v>
      </c>
      <c r="AV293" s="14" t="s">
        <v>167</v>
      </c>
      <c r="AW293" s="14" t="s">
        <v>32</v>
      </c>
      <c r="AX293" s="14" t="s">
        <v>86</v>
      </c>
      <c r="AY293" s="279" t="s">
        <v>160</v>
      </c>
    </row>
    <row r="294" s="2" customFormat="1" ht="24.15" customHeight="1">
      <c r="A294" s="40"/>
      <c r="B294" s="41"/>
      <c r="C294" s="290" t="s">
        <v>459</v>
      </c>
      <c r="D294" s="290" t="s">
        <v>230</v>
      </c>
      <c r="E294" s="291" t="s">
        <v>460</v>
      </c>
      <c r="F294" s="292" t="s">
        <v>461</v>
      </c>
      <c r="G294" s="293" t="s">
        <v>165</v>
      </c>
      <c r="H294" s="294">
        <v>31.030999999999999</v>
      </c>
      <c r="I294" s="295"/>
      <c r="J294" s="296">
        <f>ROUND(I294*H294,2)</f>
        <v>0</v>
      </c>
      <c r="K294" s="292" t="s">
        <v>166</v>
      </c>
      <c r="L294" s="297"/>
      <c r="M294" s="298" t="s">
        <v>1</v>
      </c>
      <c r="N294" s="299" t="s">
        <v>43</v>
      </c>
      <c r="O294" s="93"/>
      <c r="P294" s="254">
        <f>O294*H294</f>
        <v>0</v>
      </c>
      <c r="Q294" s="254">
        <v>0.0035000000000000001</v>
      </c>
      <c r="R294" s="254">
        <f>Q294*H294</f>
        <v>0.1086085</v>
      </c>
      <c r="S294" s="254">
        <v>0</v>
      </c>
      <c r="T294" s="255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56" t="s">
        <v>339</v>
      </c>
      <c r="AT294" s="256" t="s">
        <v>230</v>
      </c>
      <c r="AU294" s="256" t="s">
        <v>88</v>
      </c>
      <c r="AY294" s="17" t="s">
        <v>160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7" t="s">
        <v>86</v>
      </c>
      <c r="BK294" s="145">
        <f>ROUND(I294*H294,2)</f>
        <v>0</v>
      </c>
      <c r="BL294" s="17" t="s">
        <v>249</v>
      </c>
      <c r="BM294" s="256" t="s">
        <v>462</v>
      </c>
    </row>
    <row r="295" s="13" customFormat="1">
      <c r="A295" s="13"/>
      <c r="B295" s="257"/>
      <c r="C295" s="258"/>
      <c r="D295" s="259" t="s">
        <v>178</v>
      </c>
      <c r="E295" s="258"/>
      <c r="F295" s="261" t="s">
        <v>444</v>
      </c>
      <c r="G295" s="258"/>
      <c r="H295" s="262">
        <v>31.030999999999999</v>
      </c>
      <c r="I295" s="263"/>
      <c r="J295" s="258"/>
      <c r="K295" s="258"/>
      <c r="L295" s="264"/>
      <c r="M295" s="265"/>
      <c r="N295" s="266"/>
      <c r="O295" s="266"/>
      <c r="P295" s="266"/>
      <c r="Q295" s="266"/>
      <c r="R295" s="266"/>
      <c r="S295" s="266"/>
      <c r="T295" s="26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8" t="s">
        <v>178</v>
      </c>
      <c r="AU295" s="268" t="s">
        <v>88</v>
      </c>
      <c r="AV295" s="13" t="s">
        <v>88</v>
      </c>
      <c r="AW295" s="13" t="s">
        <v>4</v>
      </c>
      <c r="AX295" s="13" t="s">
        <v>86</v>
      </c>
      <c r="AY295" s="268" t="s">
        <v>160</v>
      </c>
    </row>
    <row r="296" s="2" customFormat="1" ht="24.15" customHeight="1">
      <c r="A296" s="40"/>
      <c r="B296" s="41"/>
      <c r="C296" s="245" t="s">
        <v>463</v>
      </c>
      <c r="D296" s="245" t="s">
        <v>162</v>
      </c>
      <c r="E296" s="246" t="s">
        <v>464</v>
      </c>
      <c r="F296" s="247" t="s">
        <v>465</v>
      </c>
      <c r="G296" s="248" t="s">
        <v>165</v>
      </c>
      <c r="H296" s="249">
        <v>28.210000000000001</v>
      </c>
      <c r="I296" s="250"/>
      <c r="J296" s="251">
        <f>ROUND(I296*H296,2)</f>
        <v>0</v>
      </c>
      <c r="K296" s="247" t="s">
        <v>166</v>
      </c>
      <c r="L296" s="43"/>
      <c r="M296" s="252" t="s">
        <v>1</v>
      </c>
      <c r="N296" s="253" t="s">
        <v>43</v>
      </c>
      <c r="O296" s="93"/>
      <c r="P296" s="254">
        <f>O296*H296</f>
        <v>0</v>
      </c>
      <c r="Q296" s="254">
        <v>4.0000000000000003E-05</v>
      </c>
      <c r="R296" s="254">
        <f>Q296*H296</f>
        <v>0.0011284000000000001</v>
      </c>
      <c r="S296" s="254">
        <v>0</v>
      </c>
      <c r="T296" s="25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56" t="s">
        <v>249</v>
      </c>
      <c r="AT296" s="256" t="s">
        <v>162</v>
      </c>
      <c r="AU296" s="256" t="s">
        <v>88</v>
      </c>
      <c r="AY296" s="17" t="s">
        <v>160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86</v>
      </c>
      <c r="BK296" s="145">
        <f>ROUND(I296*H296,2)</f>
        <v>0</v>
      </c>
      <c r="BL296" s="17" t="s">
        <v>249</v>
      </c>
      <c r="BM296" s="256" t="s">
        <v>466</v>
      </c>
    </row>
    <row r="297" s="2" customFormat="1" ht="24.15" customHeight="1">
      <c r="A297" s="40"/>
      <c r="B297" s="41"/>
      <c r="C297" s="290" t="s">
        <v>467</v>
      </c>
      <c r="D297" s="290" t="s">
        <v>230</v>
      </c>
      <c r="E297" s="291" t="s">
        <v>468</v>
      </c>
      <c r="F297" s="292" t="s">
        <v>469</v>
      </c>
      <c r="G297" s="293" t="s">
        <v>165</v>
      </c>
      <c r="H297" s="294">
        <v>32.878999999999998</v>
      </c>
      <c r="I297" s="295"/>
      <c r="J297" s="296">
        <f>ROUND(I297*H297,2)</f>
        <v>0</v>
      </c>
      <c r="K297" s="292" t="s">
        <v>166</v>
      </c>
      <c r="L297" s="297"/>
      <c r="M297" s="298" t="s">
        <v>1</v>
      </c>
      <c r="N297" s="299" t="s">
        <v>43</v>
      </c>
      <c r="O297" s="93"/>
      <c r="P297" s="254">
        <f>O297*H297</f>
        <v>0</v>
      </c>
      <c r="Q297" s="254">
        <v>0.00013999999999999999</v>
      </c>
      <c r="R297" s="254">
        <f>Q297*H297</f>
        <v>0.0046030599999999991</v>
      </c>
      <c r="S297" s="254">
        <v>0</v>
      </c>
      <c r="T297" s="255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56" t="s">
        <v>339</v>
      </c>
      <c r="AT297" s="256" t="s">
        <v>230</v>
      </c>
      <c r="AU297" s="256" t="s">
        <v>88</v>
      </c>
      <c r="AY297" s="17" t="s">
        <v>160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7" t="s">
        <v>86</v>
      </c>
      <c r="BK297" s="145">
        <f>ROUND(I297*H297,2)</f>
        <v>0</v>
      </c>
      <c r="BL297" s="17" t="s">
        <v>249</v>
      </c>
      <c r="BM297" s="256" t="s">
        <v>470</v>
      </c>
    </row>
    <row r="298" s="13" customFormat="1">
      <c r="A298" s="13"/>
      <c r="B298" s="257"/>
      <c r="C298" s="258"/>
      <c r="D298" s="259" t="s">
        <v>178</v>
      </c>
      <c r="E298" s="258"/>
      <c r="F298" s="261" t="s">
        <v>471</v>
      </c>
      <c r="G298" s="258"/>
      <c r="H298" s="262">
        <v>32.878999999999998</v>
      </c>
      <c r="I298" s="263"/>
      <c r="J298" s="258"/>
      <c r="K298" s="258"/>
      <c r="L298" s="264"/>
      <c r="M298" s="265"/>
      <c r="N298" s="266"/>
      <c r="O298" s="266"/>
      <c r="P298" s="266"/>
      <c r="Q298" s="266"/>
      <c r="R298" s="266"/>
      <c r="S298" s="266"/>
      <c r="T298" s="26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8" t="s">
        <v>178</v>
      </c>
      <c r="AU298" s="268" t="s">
        <v>88</v>
      </c>
      <c r="AV298" s="13" t="s">
        <v>88</v>
      </c>
      <c r="AW298" s="13" t="s">
        <v>4</v>
      </c>
      <c r="AX298" s="13" t="s">
        <v>86</v>
      </c>
      <c r="AY298" s="268" t="s">
        <v>160</v>
      </c>
    </row>
    <row r="299" s="2" customFormat="1" ht="24.15" customHeight="1">
      <c r="A299" s="40"/>
      <c r="B299" s="41"/>
      <c r="C299" s="245" t="s">
        <v>472</v>
      </c>
      <c r="D299" s="245" t="s">
        <v>162</v>
      </c>
      <c r="E299" s="246" t="s">
        <v>473</v>
      </c>
      <c r="F299" s="247" t="s">
        <v>474</v>
      </c>
      <c r="G299" s="248" t="s">
        <v>213</v>
      </c>
      <c r="H299" s="249">
        <v>0.40400000000000003</v>
      </c>
      <c r="I299" s="250"/>
      <c r="J299" s="251">
        <f>ROUND(I299*H299,2)</f>
        <v>0</v>
      </c>
      <c r="K299" s="247" t="s">
        <v>166</v>
      </c>
      <c r="L299" s="43"/>
      <c r="M299" s="252" t="s">
        <v>1</v>
      </c>
      <c r="N299" s="253" t="s">
        <v>43</v>
      </c>
      <c r="O299" s="93"/>
      <c r="P299" s="254">
        <f>O299*H299</f>
        <v>0</v>
      </c>
      <c r="Q299" s="254">
        <v>0</v>
      </c>
      <c r="R299" s="254">
        <f>Q299*H299</f>
        <v>0</v>
      </c>
      <c r="S299" s="254">
        <v>0</v>
      </c>
      <c r="T299" s="25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56" t="s">
        <v>249</v>
      </c>
      <c r="AT299" s="256" t="s">
        <v>162</v>
      </c>
      <c r="AU299" s="256" t="s">
        <v>88</v>
      </c>
      <c r="AY299" s="17" t="s">
        <v>160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7" t="s">
        <v>86</v>
      </c>
      <c r="BK299" s="145">
        <f>ROUND(I299*H299,2)</f>
        <v>0</v>
      </c>
      <c r="BL299" s="17" t="s">
        <v>249</v>
      </c>
      <c r="BM299" s="256" t="s">
        <v>475</v>
      </c>
    </row>
    <row r="300" s="2" customFormat="1" ht="24.15" customHeight="1">
      <c r="A300" s="40"/>
      <c r="B300" s="41"/>
      <c r="C300" s="245" t="s">
        <v>476</v>
      </c>
      <c r="D300" s="245" t="s">
        <v>162</v>
      </c>
      <c r="E300" s="246" t="s">
        <v>477</v>
      </c>
      <c r="F300" s="247" t="s">
        <v>478</v>
      </c>
      <c r="G300" s="248" t="s">
        <v>213</v>
      </c>
      <c r="H300" s="249">
        <v>0.40400000000000003</v>
      </c>
      <c r="I300" s="250"/>
      <c r="J300" s="251">
        <f>ROUND(I300*H300,2)</f>
        <v>0</v>
      </c>
      <c r="K300" s="247" t="s">
        <v>166</v>
      </c>
      <c r="L300" s="43"/>
      <c r="M300" s="252" t="s">
        <v>1</v>
      </c>
      <c r="N300" s="253" t="s">
        <v>43</v>
      </c>
      <c r="O300" s="93"/>
      <c r="P300" s="254">
        <f>O300*H300</f>
        <v>0</v>
      </c>
      <c r="Q300" s="254">
        <v>0</v>
      </c>
      <c r="R300" s="254">
        <f>Q300*H300</f>
        <v>0</v>
      </c>
      <c r="S300" s="254">
        <v>0</v>
      </c>
      <c r="T300" s="255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56" t="s">
        <v>249</v>
      </c>
      <c r="AT300" s="256" t="s">
        <v>162</v>
      </c>
      <c r="AU300" s="256" t="s">
        <v>88</v>
      </c>
      <c r="AY300" s="17" t="s">
        <v>160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7" t="s">
        <v>86</v>
      </c>
      <c r="BK300" s="145">
        <f>ROUND(I300*H300,2)</f>
        <v>0</v>
      </c>
      <c r="BL300" s="17" t="s">
        <v>249</v>
      </c>
      <c r="BM300" s="256" t="s">
        <v>479</v>
      </c>
    </row>
    <row r="301" s="12" customFormat="1" ht="22.8" customHeight="1">
      <c r="A301" s="12"/>
      <c r="B301" s="230"/>
      <c r="C301" s="231"/>
      <c r="D301" s="232" t="s">
        <v>77</v>
      </c>
      <c r="E301" s="243" t="s">
        <v>480</v>
      </c>
      <c r="F301" s="243" t="s">
        <v>481</v>
      </c>
      <c r="G301" s="231"/>
      <c r="H301" s="231"/>
      <c r="I301" s="234"/>
      <c r="J301" s="244">
        <f>BK301</f>
        <v>0</v>
      </c>
      <c r="K301" s="231"/>
      <c r="L301" s="235"/>
      <c r="M301" s="236"/>
      <c r="N301" s="237"/>
      <c r="O301" s="237"/>
      <c r="P301" s="238">
        <f>SUM(P302:P310)</f>
        <v>0</v>
      </c>
      <c r="Q301" s="237"/>
      <c r="R301" s="238">
        <f>SUM(R302:R310)</f>
        <v>0</v>
      </c>
      <c r="S301" s="237"/>
      <c r="T301" s="239">
        <f>SUM(T302:T310)</f>
        <v>0.51078000000000001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40" t="s">
        <v>88</v>
      </c>
      <c r="AT301" s="241" t="s">
        <v>77</v>
      </c>
      <c r="AU301" s="241" t="s">
        <v>86</v>
      </c>
      <c r="AY301" s="240" t="s">
        <v>160</v>
      </c>
      <c r="BK301" s="242">
        <f>SUM(BK302:BK310)</f>
        <v>0</v>
      </c>
    </row>
    <row r="302" s="2" customFormat="1" ht="16.5" customHeight="1">
      <c r="A302" s="40"/>
      <c r="B302" s="41"/>
      <c r="C302" s="245" t="s">
        <v>482</v>
      </c>
      <c r="D302" s="245" t="s">
        <v>162</v>
      </c>
      <c r="E302" s="246" t="s">
        <v>483</v>
      </c>
      <c r="F302" s="247" t="s">
        <v>484</v>
      </c>
      <c r="G302" s="248" t="s">
        <v>485</v>
      </c>
      <c r="H302" s="249">
        <v>5</v>
      </c>
      <c r="I302" s="250"/>
      <c r="J302" s="251">
        <f>ROUND(I302*H302,2)</f>
        <v>0</v>
      </c>
      <c r="K302" s="247" t="s">
        <v>166</v>
      </c>
      <c r="L302" s="43"/>
      <c r="M302" s="252" t="s">
        <v>1</v>
      </c>
      <c r="N302" s="253" t="s">
        <v>43</v>
      </c>
      <c r="O302" s="93"/>
      <c r="P302" s="254">
        <f>O302*H302</f>
        <v>0</v>
      </c>
      <c r="Q302" s="254">
        <v>0</v>
      </c>
      <c r="R302" s="254">
        <f>Q302*H302</f>
        <v>0</v>
      </c>
      <c r="S302" s="254">
        <v>0.01933</v>
      </c>
      <c r="T302" s="255">
        <f>S302*H302</f>
        <v>0.09665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56" t="s">
        <v>249</v>
      </c>
      <c r="AT302" s="256" t="s">
        <v>162</v>
      </c>
      <c r="AU302" s="256" t="s">
        <v>88</v>
      </c>
      <c r="AY302" s="17" t="s">
        <v>160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7" t="s">
        <v>86</v>
      </c>
      <c r="BK302" s="145">
        <f>ROUND(I302*H302,2)</f>
        <v>0</v>
      </c>
      <c r="BL302" s="17" t="s">
        <v>249</v>
      </c>
      <c r="BM302" s="256" t="s">
        <v>486</v>
      </c>
    </row>
    <row r="303" s="2" customFormat="1" ht="24.15" customHeight="1">
      <c r="A303" s="40"/>
      <c r="B303" s="41"/>
      <c r="C303" s="245" t="s">
        <v>487</v>
      </c>
      <c r="D303" s="245" t="s">
        <v>162</v>
      </c>
      <c r="E303" s="246" t="s">
        <v>488</v>
      </c>
      <c r="F303" s="247" t="s">
        <v>489</v>
      </c>
      <c r="G303" s="248" t="s">
        <v>485</v>
      </c>
      <c r="H303" s="249">
        <v>7</v>
      </c>
      <c r="I303" s="250"/>
      <c r="J303" s="251">
        <f>ROUND(I303*H303,2)</f>
        <v>0</v>
      </c>
      <c r="K303" s="247" t="s">
        <v>166</v>
      </c>
      <c r="L303" s="43"/>
      <c r="M303" s="252" t="s">
        <v>1</v>
      </c>
      <c r="N303" s="253" t="s">
        <v>43</v>
      </c>
      <c r="O303" s="93"/>
      <c r="P303" s="254">
        <f>O303*H303</f>
        <v>0</v>
      </c>
      <c r="Q303" s="254">
        <v>0</v>
      </c>
      <c r="R303" s="254">
        <f>Q303*H303</f>
        <v>0</v>
      </c>
      <c r="S303" s="254">
        <v>0.0172</v>
      </c>
      <c r="T303" s="255">
        <f>S303*H303</f>
        <v>0.12040000000000001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56" t="s">
        <v>249</v>
      </c>
      <c r="AT303" s="256" t="s">
        <v>162</v>
      </c>
      <c r="AU303" s="256" t="s">
        <v>88</v>
      </c>
      <c r="AY303" s="17" t="s">
        <v>160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7" t="s">
        <v>86</v>
      </c>
      <c r="BK303" s="145">
        <f>ROUND(I303*H303,2)</f>
        <v>0</v>
      </c>
      <c r="BL303" s="17" t="s">
        <v>249</v>
      </c>
      <c r="BM303" s="256" t="s">
        <v>490</v>
      </c>
    </row>
    <row r="304" s="2" customFormat="1" ht="16.5" customHeight="1">
      <c r="A304" s="40"/>
      <c r="B304" s="41"/>
      <c r="C304" s="245" t="s">
        <v>491</v>
      </c>
      <c r="D304" s="245" t="s">
        <v>162</v>
      </c>
      <c r="E304" s="246" t="s">
        <v>492</v>
      </c>
      <c r="F304" s="247" t="s">
        <v>493</v>
      </c>
      <c r="G304" s="248" t="s">
        <v>485</v>
      </c>
      <c r="H304" s="249">
        <v>1</v>
      </c>
      <c r="I304" s="250"/>
      <c r="J304" s="251">
        <f>ROUND(I304*H304,2)</f>
        <v>0</v>
      </c>
      <c r="K304" s="247" t="s">
        <v>166</v>
      </c>
      <c r="L304" s="43"/>
      <c r="M304" s="252" t="s">
        <v>1</v>
      </c>
      <c r="N304" s="253" t="s">
        <v>43</v>
      </c>
      <c r="O304" s="93"/>
      <c r="P304" s="254">
        <f>O304*H304</f>
        <v>0</v>
      </c>
      <c r="Q304" s="254">
        <v>0</v>
      </c>
      <c r="R304" s="254">
        <f>Q304*H304</f>
        <v>0</v>
      </c>
      <c r="S304" s="254">
        <v>0.019460000000000002</v>
      </c>
      <c r="T304" s="255">
        <f>S304*H304</f>
        <v>0.019460000000000002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56" t="s">
        <v>249</v>
      </c>
      <c r="AT304" s="256" t="s">
        <v>162</v>
      </c>
      <c r="AU304" s="256" t="s">
        <v>88</v>
      </c>
      <c r="AY304" s="17" t="s">
        <v>160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7" t="s">
        <v>86</v>
      </c>
      <c r="BK304" s="145">
        <f>ROUND(I304*H304,2)</f>
        <v>0</v>
      </c>
      <c r="BL304" s="17" t="s">
        <v>249</v>
      </c>
      <c r="BM304" s="256" t="s">
        <v>494</v>
      </c>
    </row>
    <row r="305" s="2" customFormat="1" ht="16.5" customHeight="1">
      <c r="A305" s="40"/>
      <c r="B305" s="41"/>
      <c r="C305" s="245" t="s">
        <v>495</v>
      </c>
      <c r="D305" s="245" t="s">
        <v>162</v>
      </c>
      <c r="E305" s="246" t="s">
        <v>496</v>
      </c>
      <c r="F305" s="247" t="s">
        <v>497</v>
      </c>
      <c r="G305" s="248" t="s">
        <v>239</v>
      </c>
      <c r="H305" s="249">
        <v>5.9249999999999998</v>
      </c>
      <c r="I305" s="250"/>
      <c r="J305" s="251">
        <f>ROUND(I305*H305,2)</f>
        <v>0</v>
      </c>
      <c r="K305" s="247" t="s">
        <v>1</v>
      </c>
      <c r="L305" s="43"/>
      <c r="M305" s="252" t="s">
        <v>1</v>
      </c>
      <c r="N305" s="253" t="s">
        <v>43</v>
      </c>
      <c r="O305" s="93"/>
      <c r="P305" s="254">
        <f>O305*H305</f>
        <v>0</v>
      </c>
      <c r="Q305" s="254">
        <v>0</v>
      </c>
      <c r="R305" s="254">
        <f>Q305*H305</f>
        <v>0</v>
      </c>
      <c r="S305" s="254">
        <v>0.045999999999999999</v>
      </c>
      <c r="T305" s="255">
        <f>S305*H305</f>
        <v>0.27255000000000001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56" t="s">
        <v>249</v>
      </c>
      <c r="AT305" s="256" t="s">
        <v>162</v>
      </c>
      <c r="AU305" s="256" t="s">
        <v>88</v>
      </c>
      <c r="AY305" s="17" t="s">
        <v>160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7" t="s">
        <v>86</v>
      </c>
      <c r="BK305" s="145">
        <f>ROUND(I305*H305,2)</f>
        <v>0</v>
      </c>
      <c r="BL305" s="17" t="s">
        <v>249</v>
      </c>
      <c r="BM305" s="256" t="s">
        <v>498</v>
      </c>
    </row>
    <row r="306" s="13" customFormat="1">
      <c r="A306" s="13"/>
      <c r="B306" s="257"/>
      <c r="C306" s="258"/>
      <c r="D306" s="259" t="s">
        <v>178</v>
      </c>
      <c r="E306" s="260" t="s">
        <v>1</v>
      </c>
      <c r="F306" s="261" t="s">
        <v>499</v>
      </c>
      <c r="G306" s="258"/>
      <c r="H306" s="262">
        <v>5.9249999999999998</v>
      </c>
      <c r="I306" s="263"/>
      <c r="J306" s="258"/>
      <c r="K306" s="258"/>
      <c r="L306" s="264"/>
      <c r="M306" s="265"/>
      <c r="N306" s="266"/>
      <c r="O306" s="266"/>
      <c r="P306" s="266"/>
      <c r="Q306" s="266"/>
      <c r="R306" s="266"/>
      <c r="S306" s="266"/>
      <c r="T306" s="26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8" t="s">
        <v>178</v>
      </c>
      <c r="AU306" s="268" t="s">
        <v>88</v>
      </c>
      <c r="AV306" s="13" t="s">
        <v>88</v>
      </c>
      <c r="AW306" s="13" t="s">
        <v>32</v>
      </c>
      <c r="AX306" s="13" t="s">
        <v>86</v>
      </c>
      <c r="AY306" s="268" t="s">
        <v>160</v>
      </c>
    </row>
    <row r="307" s="2" customFormat="1" ht="24.15" customHeight="1">
      <c r="A307" s="40"/>
      <c r="B307" s="41"/>
      <c r="C307" s="245" t="s">
        <v>500</v>
      </c>
      <c r="D307" s="245" t="s">
        <v>162</v>
      </c>
      <c r="E307" s="246" t="s">
        <v>501</v>
      </c>
      <c r="F307" s="247" t="s">
        <v>502</v>
      </c>
      <c r="G307" s="248" t="s">
        <v>485</v>
      </c>
      <c r="H307" s="249">
        <v>1</v>
      </c>
      <c r="I307" s="250"/>
      <c r="J307" s="251">
        <f>ROUND(I307*H307,2)</f>
        <v>0</v>
      </c>
      <c r="K307" s="247" t="s">
        <v>1</v>
      </c>
      <c r="L307" s="43"/>
      <c r="M307" s="252" t="s">
        <v>1</v>
      </c>
      <c r="N307" s="253" t="s">
        <v>43</v>
      </c>
      <c r="O307" s="93"/>
      <c r="P307" s="254">
        <f>O307*H307</f>
        <v>0</v>
      </c>
      <c r="Q307" s="254">
        <v>0</v>
      </c>
      <c r="R307" s="254">
        <f>Q307*H307</f>
        <v>0</v>
      </c>
      <c r="S307" s="254">
        <v>0.00085999999999999998</v>
      </c>
      <c r="T307" s="255">
        <f>S307*H307</f>
        <v>0.00085999999999999998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56" t="s">
        <v>249</v>
      </c>
      <c r="AT307" s="256" t="s">
        <v>162</v>
      </c>
      <c r="AU307" s="256" t="s">
        <v>88</v>
      </c>
      <c r="AY307" s="17" t="s">
        <v>160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86</v>
      </c>
      <c r="BK307" s="145">
        <f>ROUND(I307*H307,2)</f>
        <v>0</v>
      </c>
      <c r="BL307" s="17" t="s">
        <v>249</v>
      </c>
      <c r="BM307" s="256" t="s">
        <v>503</v>
      </c>
    </row>
    <row r="308" s="2" customFormat="1" ht="16.5" customHeight="1">
      <c r="A308" s="40"/>
      <c r="B308" s="41"/>
      <c r="C308" s="245" t="s">
        <v>504</v>
      </c>
      <c r="D308" s="245" t="s">
        <v>162</v>
      </c>
      <c r="E308" s="246" t="s">
        <v>505</v>
      </c>
      <c r="F308" s="247" t="s">
        <v>506</v>
      </c>
      <c r="G308" s="248" t="s">
        <v>485</v>
      </c>
      <c r="H308" s="249">
        <v>1</v>
      </c>
      <c r="I308" s="250"/>
      <c r="J308" s="251">
        <f>ROUND(I308*H308,2)</f>
        <v>0</v>
      </c>
      <c r="K308" s="247" t="s">
        <v>166</v>
      </c>
      <c r="L308" s="43"/>
      <c r="M308" s="252" t="s">
        <v>1</v>
      </c>
      <c r="N308" s="253" t="s">
        <v>43</v>
      </c>
      <c r="O308" s="93"/>
      <c r="P308" s="254">
        <f>O308*H308</f>
        <v>0</v>
      </c>
      <c r="Q308" s="254">
        <v>0</v>
      </c>
      <c r="R308" s="254">
        <f>Q308*H308</f>
        <v>0</v>
      </c>
      <c r="S308" s="254">
        <v>0.00085999999999999998</v>
      </c>
      <c r="T308" s="255">
        <f>S308*H308</f>
        <v>0.00085999999999999998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56" t="s">
        <v>249</v>
      </c>
      <c r="AT308" s="256" t="s">
        <v>162</v>
      </c>
      <c r="AU308" s="256" t="s">
        <v>88</v>
      </c>
      <c r="AY308" s="17" t="s">
        <v>160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7" t="s">
        <v>86</v>
      </c>
      <c r="BK308" s="145">
        <f>ROUND(I308*H308,2)</f>
        <v>0</v>
      </c>
      <c r="BL308" s="17" t="s">
        <v>249</v>
      </c>
      <c r="BM308" s="256" t="s">
        <v>507</v>
      </c>
    </row>
    <row r="309" s="2" customFormat="1" ht="24.15" customHeight="1">
      <c r="A309" s="40"/>
      <c r="B309" s="41"/>
      <c r="C309" s="245" t="s">
        <v>508</v>
      </c>
      <c r="D309" s="245" t="s">
        <v>162</v>
      </c>
      <c r="E309" s="246" t="s">
        <v>509</v>
      </c>
      <c r="F309" s="247" t="s">
        <v>510</v>
      </c>
      <c r="G309" s="248" t="s">
        <v>213</v>
      </c>
      <c r="H309" s="249">
        <v>0.51100000000000001</v>
      </c>
      <c r="I309" s="250"/>
      <c r="J309" s="251">
        <f>ROUND(I309*H309,2)</f>
        <v>0</v>
      </c>
      <c r="K309" s="247" t="s">
        <v>166</v>
      </c>
      <c r="L309" s="43"/>
      <c r="M309" s="252" t="s">
        <v>1</v>
      </c>
      <c r="N309" s="253" t="s">
        <v>43</v>
      </c>
      <c r="O309" s="93"/>
      <c r="P309" s="254">
        <f>O309*H309</f>
        <v>0</v>
      </c>
      <c r="Q309" s="254">
        <v>0</v>
      </c>
      <c r="R309" s="254">
        <f>Q309*H309</f>
        <v>0</v>
      </c>
      <c r="S309" s="254">
        <v>0</v>
      </c>
      <c r="T309" s="255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56" t="s">
        <v>249</v>
      </c>
      <c r="AT309" s="256" t="s">
        <v>162</v>
      </c>
      <c r="AU309" s="256" t="s">
        <v>88</v>
      </c>
      <c r="AY309" s="17" t="s">
        <v>160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7" t="s">
        <v>86</v>
      </c>
      <c r="BK309" s="145">
        <f>ROUND(I309*H309,2)</f>
        <v>0</v>
      </c>
      <c r="BL309" s="17" t="s">
        <v>249</v>
      </c>
      <c r="BM309" s="256" t="s">
        <v>511</v>
      </c>
    </row>
    <row r="310" s="2" customFormat="1" ht="24.15" customHeight="1">
      <c r="A310" s="40"/>
      <c r="B310" s="41"/>
      <c r="C310" s="245" t="s">
        <v>512</v>
      </c>
      <c r="D310" s="245" t="s">
        <v>162</v>
      </c>
      <c r="E310" s="246" t="s">
        <v>513</v>
      </c>
      <c r="F310" s="247" t="s">
        <v>514</v>
      </c>
      <c r="G310" s="248" t="s">
        <v>213</v>
      </c>
      <c r="H310" s="249">
        <v>0.51100000000000001</v>
      </c>
      <c r="I310" s="250"/>
      <c r="J310" s="251">
        <f>ROUND(I310*H310,2)</f>
        <v>0</v>
      </c>
      <c r="K310" s="247" t="s">
        <v>166</v>
      </c>
      <c r="L310" s="43"/>
      <c r="M310" s="252" t="s">
        <v>1</v>
      </c>
      <c r="N310" s="253" t="s">
        <v>43</v>
      </c>
      <c r="O310" s="93"/>
      <c r="P310" s="254">
        <f>O310*H310</f>
        <v>0</v>
      </c>
      <c r="Q310" s="254">
        <v>0</v>
      </c>
      <c r="R310" s="254">
        <f>Q310*H310</f>
        <v>0</v>
      </c>
      <c r="S310" s="254">
        <v>0</v>
      </c>
      <c r="T310" s="25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56" t="s">
        <v>249</v>
      </c>
      <c r="AT310" s="256" t="s">
        <v>162</v>
      </c>
      <c r="AU310" s="256" t="s">
        <v>88</v>
      </c>
      <c r="AY310" s="17" t="s">
        <v>160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7" t="s">
        <v>86</v>
      </c>
      <c r="BK310" s="145">
        <f>ROUND(I310*H310,2)</f>
        <v>0</v>
      </c>
      <c r="BL310" s="17" t="s">
        <v>249</v>
      </c>
      <c r="BM310" s="256" t="s">
        <v>515</v>
      </c>
    </row>
    <row r="311" s="12" customFormat="1" ht="22.8" customHeight="1">
      <c r="A311" s="12"/>
      <c r="B311" s="230"/>
      <c r="C311" s="231"/>
      <c r="D311" s="232" t="s">
        <v>77</v>
      </c>
      <c r="E311" s="243" t="s">
        <v>516</v>
      </c>
      <c r="F311" s="243" t="s">
        <v>517</v>
      </c>
      <c r="G311" s="231"/>
      <c r="H311" s="231"/>
      <c r="I311" s="234"/>
      <c r="J311" s="244">
        <f>BK311</f>
        <v>0</v>
      </c>
      <c r="K311" s="231"/>
      <c r="L311" s="235"/>
      <c r="M311" s="236"/>
      <c r="N311" s="237"/>
      <c r="O311" s="237"/>
      <c r="P311" s="238">
        <f>SUM(P312:P346)</f>
        <v>0</v>
      </c>
      <c r="Q311" s="237"/>
      <c r="R311" s="238">
        <f>SUM(R312:R346)</f>
        <v>3.07197779</v>
      </c>
      <c r="S311" s="237"/>
      <c r="T311" s="239">
        <f>SUM(T312:T346)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40" t="s">
        <v>88</v>
      </c>
      <c r="AT311" s="241" t="s">
        <v>77</v>
      </c>
      <c r="AU311" s="241" t="s">
        <v>86</v>
      </c>
      <c r="AY311" s="240" t="s">
        <v>160</v>
      </c>
      <c r="BK311" s="242">
        <f>SUM(BK312:BK346)</f>
        <v>0</v>
      </c>
    </row>
    <row r="312" s="2" customFormat="1" ht="24.15" customHeight="1">
      <c r="A312" s="40"/>
      <c r="B312" s="41"/>
      <c r="C312" s="245" t="s">
        <v>518</v>
      </c>
      <c r="D312" s="245" t="s">
        <v>162</v>
      </c>
      <c r="E312" s="246" t="s">
        <v>519</v>
      </c>
      <c r="F312" s="247" t="s">
        <v>520</v>
      </c>
      <c r="G312" s="248" t="s">
        <v>165</v>
      </c>
      <c r="H312" s="249">
        <v>4.274</v>
      </c>
      <c r="I312" s="250"/>
      <c r="J312" s="251">
        <f>ROUND(I312*H312,2)</f>
        <v>0</v>
      </c>
      <c r="K312" s="247" t="s">
        <v>166</v>
      </c>
      <c r="L312" s="43"/>
      <c r="M312" s="252" t="s">
        <v>1</v>
      </c>
      <c r="N312" s="253" t="s">
        <v>43</v>
      </c>
      <c r="O312" s="93"/>
      <c r="P312" s="254">
        <f>O312*H312</f>
        <v>0</v>
      </c>
      <c r="Q312" s="254">
        <v>0.02614</v>
      </c>
      <c r="R312" s="254">
        <f>Q312*H312</f>
        <v>0.11172236000000001</v>
      </c>
      <c r="S312" s="254">
        <v>0</v>
      </c>
      <c r="T312" s="255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56" t="s">
        <v>249</v>
      </c>
      <c r="AT312" s="256" t="s">
        <v>162</v>
      </c>
      <c r="AU312" s="256" t="s">
        <v>88</v>
      </c>
      <c r="AY312" s="17" t="s">
        <v>160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7" t="s">
        <v>86</v>
      </c>
      <c r="BK312" s="145">
        <f>ROUND(I312*H312,2)</f>
        <v>0</v>
      </c>
      <c r="BL312" s="17" t="s">
        <v>249</v>
      </c>
      <c r="BM312" s="256" t="s">
        <v>521</v>
      </c>
    </row>
    <row r="313" s="13" customFormat="1">
      <c r="A313" s="13"/>
      <c r="B313" s="257"/>
      <c r="C313" s="258"/>
      <c r="D313" s="259" t="s">
        <v>178</v>
      </c>
      <c r="E313" s="260" t="s">
        <v>1</v>
      </c>
      <c r="F313" s="261" t="s">
        <v>522</v>
      </c>
      <c r="G313" s="258"/>
      <c r="H313" s="262">
        <v>4.274</v>
      </c>
      <c r="I313" s="263"/>
      <c r="J313" s="258"/>
      <c r="K313" s="258"/>
      <c r="L313" s="264"/>
      <c r="M313" s="265"/>
      <c r="N313" s="266"/>
      <c r="O313" s="266"/>
      <c r="P313" s="266"/>
      <c r="Q313" s="266"/>
      <c r="R313" s="266"/>
      <c r="S313" s="266"/>
      <c r="T313" s="26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8" t="s">
        <v>178</v>
      </c>
      <c r="AU313" s="268" t="s">
        <v>88</v>
      </c>
      <c r="AV313" s="13" t="s">
        <v>88</v>
      </c>
      <c r="AW313" s="13" t="s">
        <v>32</v>
      </c>
      <c r="AX313" s="13" t="s">
        <v>86</v>
      </c>
      <c r="AY313" s="268" t="s">
        <v>160</v>
      </c>
    </row>
    <row r="314" s="2" customFormat="1" ht="24.15" customHeight="1">
      <c r="A314" s="40"/>
      <c r="B314" s="41"/>
      <c r="C314" s="245" t="s">
        <v>523</v>
      </c>
      <c r="D314" s="245" t="s">
        <v>162</v>
      </c>
      <c r="E314" s="246" t="s">
        <v>524</v>
      </c>
      <c r="F314" s="247" t="s">
        <v>525</v>
      </c>
      <c r="G314" s="248" t="s">
        <v>165</v>
      </c>
      <c r="H314" s="249">
        <v>53.723999999999997</v>
      </c>
      <c r="I314" s="250"/>
      <c r="J314" s="251">
        <f>ROUND(I314*H314,2)</f>
        <v>0</v>
      </c>
      <c r="K314" s="247" t="s">
        <v>166</v>
      </c>
      <c r="L314" s="43"/>
      <c r="M314" s="252" t="s">
        <v>1</v>
      </c>
      <c r="N314" s="253" t="s">
        <v>43</v>
      </c>
      <c r="O314" s="93"/>
      <c r="P314" s="254">
        <f>O314*H314</f>
        <v>0</v>
      </c>
      <c r="Q314" s="254">
        <v>0.02681</v>
      </c>
      <c r="R314" s="254">
        <f>Q314*H314</f>
        <v>1.4403404399999999</v>
      </c>
      <c r="S314" s="254">
        <v>0</v>
      </c>
      <c r="T314" s="255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56" t="s">
        <v>249</v>
      </c>
      <c r="AT314" s="256" t="s">
        <v>162</v>
      </c>
      <c r="AU314" s="256" t="s">
        <v>88</v>
      </c>
      <c r="AY314" s="17" t="s">
        <v>160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7" t="s">
        <v>86</v>
      </c>
      <c r="BK314" s="145">
        <f>ROUND(I314*H314,2)</f>
        <v>0</v>
      </c>
      <c r="BL314" s="17" t="s">
        <v>249</v>
      </c>
      <c r="BM314" s="256" t="s">
        <v>526</v>
      </c>
    </row>
    <row r="315" s="13" customFormat="1">
      <c r="A315" s="13"/>
      <c r="B315" s="257"/>
      <c r="C315" s="258"/>
      <c r="D315" s="259" t="s">
        <v>178</v>
      </c>
      <c r="E315" s="260" t="s">
        <v>1</v>
      </c>
      <c r="F315" s="261" t="s">
        <v>527</v>
      </c>
      <c r="G315" s="258"/>
      <c r="H315" s="262">
        <v>16.201000000000001</v>
      </c>
      <c r="I315" s="263"/>
      <c r="J315" s="258"/>
      <c r="K315" s="258"/>
      <c r="L315" s="264"/>
      <c r="M315" s="265"/>
      <c r="N315" s="266"/>
      <c r="O315" s="266"/>
      <c r="P315" s="266"/>
      <c r="Q315" s="266"/>
      <c r="R315" s="266"/>
      <c r="S315" s="266"/>
      <c r="T315" s="26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8" t="s">
        <v>178</v>
      </c>
      <c r="AU315" s="268" t="s">
        <v>88</v>
      </c>
      <c r="AV315" s="13" t="s">
        <v>88</v>
      </c>
      <c r="AW315" s="13" t="s">
        <v>32</v>
      </c>
      <c r="AX315" s="13" t="s">
        <v>78</v>
      </c>
      <c r="AY315" s="268" t="s">
        <v>160</v>
      </c>
    </row>
    <row r="316" s="13" customFormat="1">
      <c r="A316" s="13"/>
      <c r="B316" s="257"/>
      <c r="C316" s="258"/>
      <c r="D316" s="259" t="s">
        <v>178</v>
      </c>
      <c r="E316" s="260" t="s">
        <v>1</v>
      </c>
      <c r="F316" s="261" t="s">
        <v>528</v>
      </c>
      <c r="G316" s="258"/>
      <c r="H316" s="262">
        <v>11.888999999999999</v>
      </c>
      <c r="I316" s="263"/>
      <c r="J316" s="258"/>
      <c r="K316" s="258"/>
      <c r="L316" s="264"/>
      <c r="M316" s="265"/>
      <c r="N316" s="266"/>
      <c r="O316" s="266"/>
      <c r="P316" s="266"/>
      <c r="Q316" s="266"/>
      <c r="R316" s="266"/>
      <c r="S316" s="266"/>
      <c r="T316" s="26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8" t="s">
        <v>178</v>
      </c>
      <c r="AU316" s="268" t="s">
        <v>88</v>
      </c>
      <c r="AV316" s="13" t="s">
        <v>88</v>
      </c>
      <c r="AW316" s="13" t="s">
        <v>32</v>
      </c>
      <c r="AX316" s="13" t="s">
        <v>78</v>
      </c>
      <c r="AY316" s="268" t="s">
        <v>160</v>
      </c>
    </row>
    <row r="317" s="13" customFormat="1">
      <c r="A317" s="13"/>
      <c r="B317" s="257"/>
      <c r="C317" s="258"/>
      <c r="D317" s="259" t="s">
        <v>178</v>
      </c>
      <c r="E317" s="260" t="s">
        <v>1</v>
      </c>
      <c r="F317" s="261" t="s">
        <v>529</v>
      </c>
      <c r="G317" s="258"/>
      <c r="H317" s="262">
        <v>12.648</v>
      </c>
      <c r="I317" s="263"/>
      <c r="J317" s="258"/>
      <c r="K317" s="258"/>
      <c r="L317" s="264"/>
      <c r="M317" s="265"/>
      <c r="N317" s="266"/>
      <c r="O317" s="266"/>
      <c r="P317" s="266"/>
      <c r="Q317" s="266"/>
      <c r="R317" s="266"/>
      <c r="S317" s="266"/>
      <c r="T317" s="26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8" t="s">
        <v>178</v>
      </c>
      <c r="AU317" s="268" t="s">
        <v>88</v>
      </c>
      <c r="AV317" s="13" t="s">
        <v>88</v>
      </c>
      <c r="AW317" s="13" t="s">
        <v>32</v>
      </c>
      <c r="AX317" s="13" t="s">
        <v>78</v>
      </c>
      <c r="AY317" s="268" t="s">
        <v>160</v>
      </c>
    </row>
    <row r="318" s="13" customFormat="1">
      <c r="A318" s="13"/>
      <c r="B318" s="257"/>
      <c r="C318" s="258"/>
      <c r="D318" s="259" t="s">
        <v>178</v>
      </c>
      <c r="E318" s="260" t="s">
        <v>1</v>
      </c>
      <c r="F318" s="261" t="s">
        <v>530</v>
      </c>
      <c r="G318" s="258"/>
      <c r="H318" s="262">
        <v>6.633</v>
      </c>
      <c r="I318" s="263"/>
      <c r="J318" s="258"/>
      <c r="K318" s="258"/>
      <c r="L318" s="264"/>
      <c r="M318" s="265"/>
      <c r="N318" s="266"/>
      <c r="O318" s="266"/>
      <c r="P318" s="266"/>
      <c r="Q318" s="266"/>
      <c r="R318" s="266"/>
      <c r="S318" s="266"/>
      <c r="T318" s="26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8" t="s">
        <v>178</v>
      </c>
      <c r="AU318" s="268" t="s">
        <v>88</v>
      </c>
      <c r="AV318" s="13" t="s">
        <v>88</v>
      </c>
      <c r="AW318" s="13" t="s">
        <v>32</v>
      </c>
      <c r="AX318" s="13" t="s">
        <v>78</v>
      </c>
      <c r="AY318" s="268" t="s">
        <v>160</v>
      </c>
    </row>
    <row r="319" s="13" customFormat="1">
      <c r="A319" s="13"/>
      <c r="B319" s="257"/>
      <c r="C319" s="258"/>
      <c r="D319" s="259" t="s">
        <v>178</v>
      </c>
      <c r="E319" s="260" t="s">
        <v>1</v>
      </c>
      <c r="F319" s="261" t="s">
        <v>531</v>
      </c>
      <c r="G319" s="258"/>
      <c r="H319" s="262">
        <v>6.3529999999999998</v>
      </c>
      <c r="I319" s="263"/>
      <c r="J319" s="258"/>
      <c r="K319" s="258"/>
      <c r="L319" s="264"/>
      <c r="M319" s="265"/>
      <c r="N319" s="266"/>
      <c r="O319" s="266"/>
      <c r="P319" s="266"/>
      <c r="Q319" s="266"/>
      <c r="R319" s="266"/>
      <c r="S319" s="266"/>
      <c r="T319" s="26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8" t="s">
        <v>178</v>
      </c>
      <c r="AU319" s="268" t="s">
        <v>88</v>
      </c>
      <c r="AV319" s="13" t="s">
        <v>88</v>
      </c>
      <c r="AW319" s="13" t="s">
        <v>32</v>
      </c>
      <c r="AX319" s="13" t="s">
        <v>78</v>
      </c>
      <c r="AY319" s="268" t="s">
        <v>160</v>
      </c>
    </row>
    <row r="320" s="14" customFormat="1">
      <c r="A320" s="14"/>
      <c r="B320" s="269"/>
      <c r="C320" s="270"/>
      <c r="D320" s="259" t="s">
        <v>178</v>
      </c>
      <c r="E320" s="271" t="s">
        <v>1</v>
      </c>
      <c r="F320" s="272" t="s">
        <v>184</v>
      </c>
      <c r="G320" s="270"/>
      <c r="H320" s="273">
        <v>53.724000000000004</v>
      </c>
      <c r="I320" s="274"/>
      <c r="J320" s="270"/>
      <c r="K320" s="270"/>
      <c r="L320" s="275"/>
      <c r="M320" s="276"/>
      <c r="N320" s="277"/>
      <c r="O320" s="277"/>
      <c r="P320" s="277"/>
      <c r="Q320" s="277"/>
      <c r="R320" s="277"/>
      <c r="S320" s="277"/>
      <c r="T320" s="27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9" t="s">
        <v>178</v>
      </c>
      <c r="AU320" s="279" t="s">
        <v>88</v>
      </c>
      <c r="AV320" s="14" t="s">
        <v>167</v>
      </c>
      <c r="AW320" s="14" t="s">
        <v>32</v>
      </c>
      <c r="AX320" s="14" t="s">
        <v>86</v>
      </c>
      <c r="AY320" s="279" t="s">
        <v>160</v>
      </c>
    </row>
    <row r="321" s="2" customFormat="1" ht="37.8" customHeight="1">
      <c r="A321" s="40"/>
      <c r="B321" s="41"/>
      <c r="C321" s="245" t="s">
        <v>532</v>
      </c>
      <c r="D321" s="245" t="s">
        <v>162</v>
      </c>
      <c r="E321" s="246" t="s">
        <v>533</v>
      </c>
      <c r="F321" s="247" t="s">
        <v>534</v>
      </c>
      <c r="G321" s="248" t="s">
        <v>165</v>
      </c>
      <c r="H321" s="249">
        <v>18.100999999999999</v>
      </c>
      <c r="I321" s="250"/>
      <c r="J321" s="251">
        <f>ROUND(I321*H321,2)</f>
        <v>0</v>
      </c>
      <c r="K321" s="247" t="s">
        <v>166</v>
      </c>
      <c r="L321" s="43"/>
      <c r="M321" s="252" t="s">
        <v>1</v>
      </c>
      <c r="N321" s="253" t="s">
        <v>43</v>
      </c>
      <c r="O321" s="93"/>
      <c r="P321" s="254">
        <f>O321*H321</f>
        <v>0</v>
      </c>
      <c r="Q321" s="254">
        <v>0.049849999999999998</v>
      </c>
      <c r="R321" s="254">
        <f>Q321*H321</f>
        <v>0.90233484999999991</v>
      </c>
      <c r="S321" s="254">
        <v>0</v>
      </c>
      <c r="T321" s="255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56" t="s">
        <v>249</v>
      </c>
      <c r="AT321" s="256" t="s">
        <v>162</v>
      </c>
      <c r="AU321" s="256" t="s">
        <v>88</v>
      </c>
      <c r="AY321" s="17" t="s">
        <v>160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7" t="s">
        <v>86</v>
      </c>
      <c r="BK321" s="145">
        <f>ROUND(I321*H321,2)</f>
        <v>0</v>
      </c>
      <c r="BL321" s="17" t="s">
        <v>249</v>
      </c>
      <c r="BM321" s="256" t="s">
        <v>535</v>
      </c>
    </row>
    <row r="322" s="13" customFormat="1">
      <c r="A322" s="13"/>
      <c r="B322" s="257"/>
      <c r="C322" s="258"/>
      <c r="D322" s="259" t="s">
        <v>178</v>
      </c>
      <c r="E322" s="260" t="s">
        <v>1</v>
      </c>
      <c r="F322" s="261" t="s">
        <v>536</v>
      </c>
      <c r="G322" s="258"/>
      <c r="H322" s="262">
        <v>4.274</v>
      </c>
      <c r="I322" s="263"/>
      <c r="J322" s="258"/>
      <c r="K322" s="258"/>
      <c r="L322" s="264"/>
      <c r="M322" s="265"/>
      <c r="N322" s="266"/>
      <c r="O322" s="266"/>
      <c r="P322" s="266"/>
      <c r="Q322" s="266"/>
      <c r="R322" s="266"/>
      <c r="S322" s="266"/>
      <c r="T322" s="26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8" t="s">
        <v>178</v>
      </c>
      <c r="AU322" s="268" t="s">
        <v>88</v>
      </c>
      <c r="AV322" s="13" t="s">
        <v>88</v>
      </c>
      <c r="AW322" s="13" t="s">
        <v>32</v>
      </c>
      <c r="AX322" s="13" t="s">
        <v>78</v>
      </c>
      <c r="AY322" s="268" t="s">
        <v>160</v>
      </c>
    </row>
    <row r="323" s="13" customFormat="1">
      <c r="A323" s="13"/>
      <c r="B323" s="257"/>
      <c r="C323" s="258"/>
      <c r="D323" s="259" t="s">
        <v>178</v>
      </c>
      <c r="E323" s="260" t="s">
        <v>1</v>
      </c>
      <c r="F323" s="261" t="s">
        <v>537</v>
      </c>
      <c r="G323" s="258"/>
      <c r="H323" s="262">
        <v>7.0289999999999999</v>
      </c>
      <c r="I323" s="263"/>
      <c r="J323" s="258"/>
      <c r="K323" s="258"/>
      <c r="L323" s="264"/>
      <c r="M323" s="265"/>
      <c r="N323" s="266"/>
      <c r="O323" s="266"/>
      <c r="P323" s="266"/>
      <c r="Q323" s="266"/>
      <c r="R323" s="266"/>
      <c r="S323" s="266"/>
      <c r="T323" s="26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8" t="s">
        <v>178</v>
      </c>
      <c r="AU323" s="268" t="s">
        <v>88</v>
      </c>
      <c r="AV323" s="13" t="s">
        <v>88</v>
      </c>
      <c r="AW323" s="13" t="s">
        <v>32</v>
      </c>
      <c r="AX323" s="13" t="s">
        <v>78</v>
      </c>
      <c r="AY323" s="268" t="s">
        <v>160</v>
      </c>
    </row>
    <row r="324" s="13" customFormat="1">
      <c r="A324" s="13"/>
      <c r="B324" s="257"/>
      <c r="C324" s="258"/>
      <c r="D324" s="259" t="s">
        <v>178</v>
      </c>
      <c r="E324" s="260" t="s">
        <v>1</v>
      </c>
      <c r="F324" s="261" t="s">
        <v>538</v>
      </c>
      <c r="G324" s="258"/>
      <c r="H324" s="262">
        <v>6.798</v>
      </c>
      <c r="I324" s="263"/>
      <c r="J324" s="258"/>
      <c r="K324" s="258"/>
      <c r="L324" s="264"/>
      <c r="M324" s="265"/>
      <c r="N324" s="266"/>
      <c r="O324" s="266"/>
      <c r="P324" s="266"/>
      <c r="Q324" s="266"/>
      <c r="R324" s="266"/>
      <c r="S324" s="266"/>
      <c r="T324" s="26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8" t="s">
        <v>178</v>
      </c>
      <c r="AU324" s="268" t="s">
        <v>88</v>
      </c>
      <c r="AV324" s="13" t="s">
        <v>88</v>
      </c>
      <c r="AW324" s="13" t="s">
        <v>32</v>
      </c>
      <c r="AX324" s="13" t="s">
        <v>78</v>
      </c>
      <c r="AY324" s="268" t="s">
        <v>160</v>
      </c>
    </row>
    <row r="325" s="14" customFormat="1">
      <c r="A325" s="14"/>
      <c r="B325" s="269"/>
      <c r="C325" s="270"/>
      <c r="D325" s="259" t="s">
        <v>178</v>
      </c>
      <c r="E325" s="271" t="s">
        <v>1</v>
      </c>
      <c r="F325" s="272" t="s">
        <v>184</v>
      </c>
      <c r="G325" s="270"/>
      <c r="H325" s="273">
        <v>18.100999999999999</v>
      </c>
      <c r="I325" s="274"/>
      <c r="J325" s="270"/>
      <c r="K325" s="270"/>
      <c r="L325" s="275"/>
      <c r="M325" s="276"/>
      <c r="N325" s="277"/>
      <c r="O325" s="277"/>
      <c r="P325" s="277"/>
      <c r="Q325" s="277"/>
      <c r="R325" s="277"/>
      <c r="S325" s="277"/>
      <c r="T325" s="27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9" t="s">
        <v>178</v>
      </c>
      <c r="AU325" s="279" t="s">
        <v>88</v>
      </c>
      <c r="AV325" s="14" t="s">
        <v>167</v>
      </c>
      <c r="AW325" s="14" t="s">
        <v>32</v>
      </c>
      <c r="AX325" s="14" t="s">
        <v>86</v>
      </c>
      <c r="AY325" s="279" t="s">
        <v>160</v>
      </c>
    </row>
    <row r="326" s="2" customFormat="1" ht="37.8" customHeight="1">
      <c r="A326" s="40"/>
      <c r="B326" s="41"/>
      <c r="C326" s="245" t="s">
        <v>539</v>
      </c>
      <c r="D326" s="245" t="s">
        <v>162</v>
      </c>
      <c r="E326" s="246" t="s">
        <v>540</v>
      </c>
      <c r="F326" s="247" t="s">
        <v>541</v>
      </c>
      <c r="G326" s="248" t="s">
        <v>165</v>
      </c>
      <c r="H326" s="249">
        <v>8.548</v>
      </c>
      <c r="I326" s="250"/>
      <c r="J326" s="251">
        <f>ROUND(I326*H326,2)</f>
        <v>0</v>
      </c>
      <c r="K326" s="247" t="s">
        <v>166</v>
      </c>
      <c r="L326" s="43"/>
      <c r="M326" s="252" t="s">
        <v>1</v>
      </c>
      <c r="N326" s="253" t="s">
        <v>43</v>
      </c>
      <c r="O326" s="93"/>
      <c r="P326" s="254">
        <f>O326*H326</f>
        <v>0</v>
      </c>
      <c r="Q326" s="254">
        <v>0.02963</v>
      </c>
      <c r="R326" s="254">
        <f>Q326*H326</f>
        <v>0.25327724000000001</v>
      </c>
      <c r="S326" s="254">
        <v>0</v>
      </c>
      <c r="T326" s="255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56" t="s">
        <v>249</v>
      </c>
      <c r="AT326" s="256" t="s">
        <v>162</v>
      </c>
      <c r="AU326" s="256" t="s">
        <v>88</v>
      </c>
      <c r="AY326" s="17" t="s">
        <v>160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7" t="s">
        <v>86</v>
      </c>
      <c r="BK326" s="145">
        <f>ROUND(I326*H326,2)</f>
        <v>0</v>
      </c>
      <c r="BL326" s="17" t="s">
        <v>249</v>
      </c>
      <c r="BM326" s="256" t="s">
        <v>542</v>
      </c>
    </row>
    <row r="327" s="13" customFormat="1">
      <c r="A327" s="13"/>
      <c r="B327" s="257"/>
      <c r="C327" s="258"/>
      <c r="D327" s="259" t="s">
        <v>178</v>
      </c>
      <c r="E327" s="260" t="s">
        <v>1</v>
      </c>
      <c r="F327" s="261" t="s">
        <v>543</v>
      </c>
      <c r="G327" s="258"/>
      <c r="H327" s="262">
        <v>4.274</v>
      </c>
      <c r="I327" s="263"/>
      <c r="J327" s="258"/>
      <c r="K327" s="258"/>
      <c r="L327" s="264"/>
      <c r="M327" s="265"/>
      <c r="N327" s="266"/>
      <c r="O327" s="266"/>
      <c r="P327" s="266"/>
      <c r="Q327" s="266"/>
      <c r="R327" s="266"/>
      <c r="S327" s="266"/>
      <c r="T327" s="26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8" t="s">
        <v>178</v>
      </c>
      <c r="AU327" s="268" t="s">
        <v>88</v>
      </c>
      <c r="AV327" s="13" t="s">
        <v>88</v>
      </c>
      <c r="AW327" s="13" t="s">
        <v>32</v>
      </c>
      <c r="AX327" s="13" t="s">
        <v>78</v>
      </c>
      <c r="AY327" s="268" t="s">
        <v>160</v>
      </c>
    </row>
    <row r="328" s="13" customFormat="1">
      <c r="A328" s="13"/>
      <c r="B328" s="257"/>
      <c r="C328" s="258"/>
      <c r="D328" s="259" t="s">
        <v>178</v>
      </c>
      <c r="E328" s="260" t="s">
        <v>1</v>
      </c>
      <c r="F328" s="261" t="s">
        <v>544</v>
      </c>
      <c r="G328" s="258"/>
      <c r="H328" s="262">
        <v>4.274</v>
      </c>
      <c r="I328" s="263"/>
      <c r="J328" s="258"/>
      <c r="K328" s="258"/>
      <c r="L328" s="264"/>
      <c r="M328" s="265"/>
      <c r="N328" s="266"/>
      <c r="O328" s="266"/>
      <c r="P328" s="266"/>
      <c r="Q328" s="266"/>
      <c r="R328" s="266"/>
      <c r="S328" s="266"/>
      <c r="T328" s="26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8" t="s">
        <v>178</v>
      </c>
      <c r="AU328" s="268" t="s">
        <v>88</v>
      </c>
      <c r="AV328" s="13" t="s">
        <v>88</v>
      </c>
      <c r="AW328" s="13" t="s">
        <v>32</v>
      </c>
      <c r="AX328" s="13" t="s">
        <v>78</v>
      </c>
      <c r="AY328" s="268" t="s">
        <v>160</v>
      </c>
    </row>
    <row r="329" s="14" customFormat="1">
      <c r="A329" s="14"/>
      <c r="B329" s="269"/>
      <c r="C329" s="270"/>
      <c r="D329" s="259" t="s">
        <v>178</v>
      </c>
      <c r="E329" s="271" t="s">
        <v>1</v>
      </c>
      <c r="F329" s="272" t="s">
        <v>184</v>
      </c>
      <c r="G329" s="270"/>
      <c r="H329" s="273">
        <v>8.548</v>
      </c>
      <c r="I329" s="274"/>
      <c r="J329" s="270"/>
      <c r="K329" s="270"/>
      <c r="L329" s="275"/>
      <c r="M329" s="276"/>
      <c r="N329" s="277"/>
      <c r="O329" s="277"/>
      <c r="P329" s="277"/>
      <c r="Q329" s="277"/>
      <c r="R329" s="277"/>
      <c r="S329" s="277"/>
      <c r="T329" s="27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9" t="s">
        <v>178</v>
      </c>
      <c r="AU329" s="279" t="s">
        <v>88</v>
      </c>
      <c r="AV329" s="14" t="s">
        <v>167</v>
      </c>
      <c r="AW329" s="14" t="s">
        <v>32</v>
      </c>
      <c r="AX329" s="14" t="s">
        <v>86</v>
      </c>
      <c r="AY329" s="279" t="s">
        <v>160</v>
      </c>
    </row>
    <row r="330" s="2" customFormat="1" ht="24.15" customHeight="1">
      <c r="A330" s="40"/>
      <c r="B330" s="41"/>
      <c r="C330" s="245" t="s">
        <v>545</v>
      </c>
      <c r="D330" s="245" t="s">
        <v>162</v>
      </c>
      <c r="E330" s="246" t="s">
        <v>546</v>
      </c>
      <c r="F330" s="247" t="s">
        <v>547</v>
      </c>
      <c r="G330" s="248" t="s">
        <v>165</v>
      </c>
      <c r="H330" s="249">
        <v>5.7000000000000002</v>
      </c>
      <c r="I330" s="250"/>
      <c r="J330" s="251">
        <f>ROUND(I330*H330,2)</f>
        <v>0</v>
      </c>
      <c r="K330" s="247" t="s">
        <v>166</v>
      </c>
      <c r="L330" s="43"/>
      <c r="M330" s="252" t="s">
        <v>1</v>
      </c>
      <c r="N330" s="253" t="s">
        <v>43</v>
      </c>
      <c r="O330" s="93"/>
      <c r="P330" s="254">
        <f>O330*H330</f>
        <v>0</v>
      </c>
      <c r="Q330" s="254">
        <v>0.012200000000000001</v>
      </c>
      <c r="R330" s="254">
        <f>Q330*H330</f>
        <v>0.069540000000000005</v>
      </c>
      <c r="S330" s="254">
        <v>0</v>
      </c>
      <c r="T330" s="255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56" t="s">
        <v>249</v>
      </c>
      <c r="AT330" s="256" t="s">
        <v>162</v>
      </c>
      <c r="AU330" s="256" t="s">
        <v>88</v>
      </c>
      <c r="AY330" s="17" t="s">
        <v>160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7" t="s">
        <v>86</v>
      </c>
      <c r="BK330" s="145">
        <f>ROUND(I330*H330,2)</f>
        <v>0</v>
      </c>
      <c r="BL330" s="17" t="s">
        <v>249</v>
      </c>
      <c r="BM330" s="256" t="s">
        <v>548</v>
      </c>
    </row>
    <row r="331" s="13" customFormat="1">
      <c r="A331" s="13"/>
      <c r="B331" s="257"/>
      <c r="C331" s="258"/>
      <c r="D331" s="259" t="s">
        <v>178</v>
      </c>
      <c r="E331" s="260" t="s">
        <v>1</v>
      </c>
      <c r="F331" s="261" t="s">
        <v>549</v>
      </c>
      <c r="G331" s="258"/>
      <c r="H331" s="262">
        <v>5.7000000000000002</v>
      </c>
      <c r="I331" s="263"/>
      <c r="J331" s="258"/>
      <c r="K331" s="258"/>
      <c r="L331" s="264"/>
      <c r="M331" s="265"/>
      <c r="N331" s="266"/>
      <c r="O331" s="266"/>
      <c r="P331" s="266"/>
      <c r="Q331" s="266"/>
      <c r="R331" s="266"/>
      <c r="S331" s="266"/>
      <c r="T331" s="26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8" t="s">
        <v>178</v>
      </c>
      <c r="AU331" s="268" t="s">
        <v>88</v>
      </c>
      <c r="AV331" s="13" t="s">
        <v>88</v>
      </c>
      <c r="AW331" s="13" t="s">
        <v>32</v>
      </c>
      <c r="AX331" s="13" t="s">
        <v>86</v>
      </c>
      <c r="AY331" s="268" t="s">
        <v>160</v>
      </c>
    </row>
    <row r="332" s="2" customFormat="1" ht="24.15" customHeight="1">
      <c r="A332" s="40"/>
      <c r="B332" s="41"/>
      <c r="C332" s="245" t="s">
        <v>550</v>
      </c>
      <c r="D332" s="245" t="s">
        <v>162</v>
      </c>
      <c r="E332" s="246" t="s">
        <v>551</v>
      </c>
      <c r="F332" s="247" t="s">
        <v>552</v>
      </c>
      <c r="G332" s="248" t="s">
        <v>165</v>
      </c>
      <c r="H332" s="249">
        <v>22.510000000000002</v>
      </c>
      <c r="I332" s="250"/>
      <c r="J332" s="251">
        <f>ROUND(I332*H332,2)</f>
        <v>0</v>
      </c>
      <c r="K332" s="247" t="s">
        <v>166</v>
      </c>
      <c r="L332" s="43"/>
      <c r="M332" s="252" t="s">
        <v>1</v>
      </c>
      <c r="N332" s="253" t="s">
        <v>43</v>
      </c>
      <c r="O332" s="93"/>
      <c r="P332" s="254">
        <f>O332*H332</f>
        <v>0</v>
      </c>
      <c r="Q332" s="254">
        <v>0.012590000000000001</v>
      </c>
      <c r="R332" s="254">
        <f>Q332*H332</f>
        <v>0.28340090000000001</v>
      </c>
      <c r="S332" s="254">
        <v>0</v>
      </c>
      <c r="T332" s="255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56" t="s">
        <v>249</v>
      </c>
      <c r="AT332" s="256" t="s">
        <v>162</v>
      </c>
      <c r="AU332" s="256" t="s">
        <v>88</v>
      </c>
      <c r="AY332" s="17" t="s">
        <v>160</v>
      </c>
      <c r="BE332" s="145">
        <f>IF(N332="základní",J332,0)</f>
        <v>0</v>
      </c>
      <c r="BF332" s="145">
        <f>IF(N332="snížená",J332,0)</f>
        <v>0</v>
      </c>
      <c r="BG332" s="145">
        <f>IF(N332="zákl. přenesená",J332,0)</f>
        <v>0</v>
      </c>
      <c r="BH332" s="145">
        <f>IF(N332="sníž. přenesená",J332,0)</f>
        <v>0</v>
      </c>
      <c r="BI332" s="145">
        <f>IF(N332="nulová",J332,0)</f>
        <v>0</v>
      </c>
      <c r="BJ332" s="17" t="s">
        <v>86</v>
      </c>
      <c r="BK332" s="145">
        <f>ROUND(I332*H332,2)</f>
        <v>0</v>
      </c>
      <c r="BL332" s="17" t="s">
        <v>249</v>
      </c>
      <c r="BM332" s="256" t="s">
        <v>553</v>
      </c>
    </row>
    <row r="333" s="13" customFormat="1">
      <c r="A333" s="13"/>
      <c r="B333" s="257"/>
      <c r="C333" s="258"/>
      <c r="D333" s="259" t="s">
        <v>178</v>
      </c>
      <c r="E333" s="260" t="s">
        <v>1</v>
      </c>
      <c r="F333" s="261" t="s">
        <v>554</v>
      </c>
      <c r="G333" s="258"/>
      <c r="H333" s="262">
        <v>11.85</v>
      </c>
      <c r="I333" s="263"/>
      <c r="J333" s="258"/>
      <c r="K333" s="258"/>
      <c r="L333" s="264"/>
      <c r="M333" s="265"/>
      <c r="N333" s="266"/>
      <c r="O333" s="266"/>
      <c r="P333" s="266"/>
      <c r="Q333" s="266"/>
      <c r="R333" s="266"/>
      <c r="S333" s="266"/>
      <c r="T333" s="26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8" t="s">
        <v>178</v>
      </c>
      <c r="AU333" s="268" t="s">
        <v>88</v>
      </c>
      <c r="AV333" s="13" t="s">
        <v>88</v>
      </c>
      <c r="AW333" s="13" t="s">
        <v>32</v>
      </c>
      <c r="AX333" s="13" t="s">
        <v>78</v>
      </c>
      <c r="AY333" s="268" t="s">
        <v>160</v>
      </c>
    </row>
    <row r="334" s="13" customFormat="1">
      <c r="A334" s="13"/>
      <c r="B334" s="257"/>
      <c r="C334" s="258"/>
      <c r="D334" s="259" t="s">
        <v>178</v>
      </c>
      <c r="E334" s="260" t="s">
        <v>1</v>
      </c>
      <c r="F334" s="261" t="s">
        <v>458</v>
      </c>
      <c r="G334" s="258"/>
      <c r="H334" s="262">
        <v>10.66</v>
      </c>
      <c r="I334" s="263"/>
      <c r="J334" s="258"/>
      <c r="K334" s="258"/>
      <c r="L334" s="264"/>
      <c r="M334" s="265"/>
      <c r="N334" s="266"/>
      <c r="O334" s="266"/>
      <c r="P334" s="266"/>
      <c r="Q334" s="266"/>
      <c r="R334" s="266"/>
      <c r="S334" s="266"/>
      <c r="T334" s="26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8" t="s">
        <v>178</v>
      </c>
      <c r="AU334" s="268" t="s">
        <v>88</v>
      </c>
      <c r="AV334" s="13" t="s">
        <v>88</v>
      </c>
      <c r="AW334" s="13" t="s">
        <v>32</v>
      </c>
      <c r="AX334" s="13" t="s">
        <v>78</v>
      </c>
      <c r="AY334" s="268" t="s">
        <v>160</v>
      </c>
    </row>
    <row r="335" s="14" customFormat="1">
      <c r="A335" s="14"/>
      <c r="B335" s="269"/>
      <c r="C335" s="270"/>
      <c r="D335" s="259" t="s">
        <v>178</v>
      </c>
      <c r="E335" s="271" t="s">
        <v>1</v>
      </c>
      <c r="F335" s="272" t="s">
        <v>184</v>
      </c>
      <c r="G335" s="270"/>
      <c r="H335" s="273">
        <v>22.509999999999998</v>
      </c>
      <c r="I335" s="274"/>
      <c r="J335" s="270"/>
      <c r="K335" s="270"/>
      <c r="L335" s="275"/>
      <c r="M335" s="276"/>
      <c r="N335" s="277"/>
      <c r="O335" s="277"/>
      <c r="P335" s="277"/>
      <c r="Q335" s="277"/>
      <c r="R335" s="277"/>
      <c r="S335" s="277"/>
      <c r="T335" s="27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9" t="s">
        <v>178</v>
      </c>
      <c r="AU335" s="279" t="s">
        <v>88</v>
      </c>
      <c r="AV335" s="14" t="s">
        <v>167</v>
      </c>
      <c r="AW335" s="14" t="s">
        <v>32</v>
      </c>
      <c r="AX335" s="14" t="s">
        <v>86</v>
      </c>
      <c r="AY335" s="279" t="s">
        <v>160</v>
      </c>
    </row>
    <row r="336" s="2" customFormat="1" ht="16.5" customHeight="1">
      <c r="A336" s="40"/>
      <c r="B336" s="41"/>
      <c r="C336" s="245" t="s">
        <v>555</v>
      </c>
      <c r="D336" s="245" t="s">
        <v>162</v>
      </c>
      <c r="E336" s="246" t="s">
        <v>556</v>
      </c>
      <c r="F336" s="247" t="s">
        <v>557</v>
      </c>
      <c r="G336" s="248" t="s">
        <v>165</v>
      </c>
      <c r="H336" s="249">
        <v>28.210000000000001</v>
      </c>
      <c r="I336" s="250"/>
      <c r="J336" s="251">
        <f>ROUND(I336*H336,2)</f>
        <v>0</v>
      </c>
      <c r="K336" s="247" t="s">
        <v>166</v>
      </c>
      <c r="L336" s="43"/>
      <c r="M336" s="252" t="s">
        <v>1</v>
      </c>
      <c r="N336" s="253" t="s">
        <v>43</v>
      </c>
      <c r="O336" s="93"/>
      <c r="P336" s="254">
        <f>O336*H336</f>
        <v>0</v>
      </c>
      <c r="Q336" s="254">
        <v>0.00010000000000000001</v>
      </c>
      <c r="R336" s="254">
        <f>Q336*H336</f>
        <v>0.0028210000000000002</v>
      </c>
      <c r="S336" s="254">
        <v>0</v>
      </c>
      <c r="T336" s="255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56" t="s">
        <v>249</v>
      </c>
      <c r="AT336" s="256" t="s">
        <v>162</v>
      </c>
      <c r="AU336" s="256" t="s">
        <v>88</v>
      </c>
      <c r="AY336" s="17" t="s">
        <v>160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7" t="s">
        <v>86</v>
      </c>
      <c r="BK336" s="145">
        <f>ROUND(I336*H336,2)</f>
        <v>0</v>
      </c>
      <c r="BL336" s="17" t="s">
        <v>249</v>
      </c>
      <c r="BM336" s="256" t="s">
        <v>558</v>
      </c>
    </row>
    <row r="337" s="13" customFormat="1">
      <c r="A337" s="13"/>
      <c r="B337" s="257"/>
      <c r="C337" s="258"/>
      <c r="D337" s="259" t="s">
        <v>178</v>
      </c>
      <c r="E337" s="260" t="s">
        <v>1</v>
      </c>
      <c r="F337" s="261" t="s">
        <v>549</v>
      </c>
      <c r="G337" s="258"/>
      <c r="H337" s="262">
        <v>5.7000000000000002</v>
      </c>
      <c r="I337" s="263"/>
      <c r="J337" s="258"/>
      <c r="K337" s="258"/>
      <c r="L337" s="264"/>
      <c r="M337" s="265"/>
      <c r="N337" s="266"/>
      <c r="O337" s="266"/>
      <c r="P337" s="266"/>
      <c r="Q337" s="266"/>
      <c r="R337" s="266"/>
      <c r="S337" s="266"/>
      <c r="T337" s="26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8" t="s">
        <v>178</v>
      </c>
      <c r="AU337" s="268" t="s">
        <v>88</v>
      </c>
      <c r="AV337" s="13" t="s">
        <v>88</v>
      </c>
      <c r="AW337" s="13" t="s">
        <v>32</v>
      </c>
      <c r="AX337" s="13" t="s">
        <v>78</v>
      </c>
      <c r="AY337" s="268" t="s">
        <v>160</v>
      </c>
    </row>
    <row r="338" s="13" customFormat="1">
      <c r="A338" s="13"/>
      <c r="B338" s="257"/>
      <c r="C338" s="258"/>
      <c r="D338" s="259" t="s">
        <v>178</v>
      </c>
      <c r="E338" s="260" t="s">
        <v>1</v>
      </c>
      <c r="F338" s="261" t="s">
        <v>559</v>
      </c>
      <c r="G338" s="258"/>
      <c r="H338" s="262">
        <v>22.510000000000002</v>
      </c>
      <c r="I338" s="263"/>
      <c r="J338" s="258"/>
      <c r="K338" s="258"/>
      <c r="L338" s="264"/>
      <c r="M338" s="265"/>
      <c r="N338" s="266"/>
      <c r="O338" s="266"/>
      <c r="P338" s="266"/>
      <c r="Q338" s="266"/>
      <c r="R338" s="266"/>
      <c r="S338" s="266"/>
      <c r="T338" s="26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8" t="s">
        <v>178</v>
      </c>
      <c r="AU338" s="268" t="s">
        <v>88</v>
      </c>
      <c r="AV338" s="13" t="s">
        <v>88</v>
      </c>
      <c r="AW338" s="13" t="s">
        <v>32</v>
      </c>
      <c r="AX338" s="13" t="s">
        <v>78</v>
      </c>
      <c r="AY338" s="268" t="s">
        <v>160</v>
      </c>
    </row>
    <row r="339" s="14" customFormat="1">
      <c r="A339" s="14"/>
      <c r="B339" s="269"/>
      <c r="C339" s="270"/>
      <c r="D339" s="259" t="s">
        <v>178</v>
      </c>
      <c r="E339" s="271" t="s">
        <v>1</v>
      </c>
      <c r="F339" s="272" t="s">
        <v>184</v>
      </c>
      <c r="G339" s="270"/>
      <c r="H339" s="273">
        <v>28.210000000000001</v>
      </c>
      <c r="I339" s="274"/>
      <c r="J339" s="270"/>
      <c r="K339" s="270"/>
      <c r="L339" s="275"/>
      <c r="M339" s="276"/>
      <c r="N339" s="277"/>
      <c r="O339" s="277"/>
      <c r="P339" s="277"/>
      <c r="Q339" s="277"/>
      <c r="R339" s="277"/>
      <c r="S339" s="277"/>
      <c r="T339" s="27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9" t="s">
        <v>178</v>
      </c>
      <c r="AU339" s="279" t="s">
        <v>88</v>
      </c>
      <c r="AV339" s="14" t="s">
        <v>167</v>
      </c>
      <c r="AW339" s="14" t="s">
        <v>32</v>
      </c>
      <c r="AX339" s="14" t="s">
        <v>86</v>
      </c>
      <c r="AY339" s="279" t="s">
        <v>160</v>
      </c>
    </row>
    <row r="340" s="2" customFormat="1" ht="21.75" customHeight="1">
      <c r="A340" s="40"/>
      <c r="B340" s="41"/>
      <c r="C340" s="245" t="s">
        <v>560</v>
      </c>
      <c r="D340" s="245" t="s">
        <v>162</v>
      </c>
      <c r="E340" s="246" t="s">
        <v>561</v>
      </c>
      <c r="F340" s="247" t="s">
        <v>562</v>
      </c>
      <c r="G340" s="248" t="s">
        <v>165</v>
      </c>
      <c r="H340" s="249">
        <v>17.73</v>
      </c>
      <c r="I340" s="250"/>
      <c r="J340" s="251">
        <f>ROUND(I340*H340,2)</f>
        <v>0</v>
      </c>
      <c r="K340" s="247" t="s">
        <v>166</v>
      </c>
      <c r="L340" s="43"/>
      <c r="M340" s="252" t="s">
        <v>1</v>
      </c>
      <c r="N340" s="253" t="s">
        <v>43</v>
      </c>
      <c r="O340" s="93"/>
      <c r="P340" s="254">
        <f>O340*H340</f>
        <v>0</v>
      </c>
      <c r="Q340" s="254">
        <v>0</v>
      </c>
      <c r="R340" s="254">
        <f>Q340*H340</f>
        <v>0</v>
      </c>
      <c r="S340" s="254">
        <v>0</v>
      </c>
      <c r="T340" s="255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56" t="s">
        <v>249</v>
      </c>
      <c r="AT340" s="256" t="s">
        <v>162</v>
      </c>
      <c r="AU340" s="256" t="s">
        <v>88</v>
      </c>
      <c r="AY340" s="17" t="s">
        <v>160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7" t="s">
        <v>86</v>
      </c>
      <c r="BK340" s="145">
        <f>ROUND(I340*H340,2)</f>
        <v>0</v>
      </c>
      <c r="BL340" s="17" t="s">
        <v>249</v>
      </c>
      <c r="BM340" s="256" t="s">
        <v>563</v>
      </c>
    </row>
    <row r="341" s="13" customFormat="1">
      <c r="A341" s="13"/>
      <c r="B341" s="257"/>
      <c r="C341" s="258"/>
      <c r="D341" s="259" t="s">
        <v>178</v>
      </c>
      <c r="E341" s="260" t="s">
        <v>1</v>
      </c>
      <c r="F341" s="261" t="s">
        <v>564</v>
      </c>
      <c r="G341" s="258"/>
      <c r="H341" s="262">
        <v>17.73</v>
      </c>
      <c r="I341" s="263"/>
      <c r="J341" s="258"/>
      <c r="K341" s="258"/>
      <c r="L341" s="264"/>
      <c r="M341" s="265"/>
      <c r="N341" s="266"/>
      <c r="O341" s="266"/>
      <c r="P341" s="266"/>
      <c r="Q341" s="266"/>
      <c r="R341" s="266"/>
      <c r="S341" s="266"/>
      <c r="T341" s="26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8" t="s">
        <v>178</v>
      </c>
      <c r="AU341" s="268" t="s">
        <v>88</v>
      </c>
      <c r="AV341" s="13" t="s">
        <v>88</v>
      </c>
      <c r="AW341" s="13" t="s">
        <v>32</v>
      </c>
      <c r="AX341" s="13" t="s">
        <v>86</v>
      </c>
      <c r="AY341" s="268" t="s">
        <v>160</v>
      </c>
    </row>
    <row r="342" s="2" customFormat="1" ht="24.15" customHeight="1">
      <c r="A342" s="40"/>
      <c r="B342" s="41"/>
      <c r="C342" s="245" t="s">
        <v>565</v>
      </c>
      <c r="D342" s="245" t="s">
        <v>162</v>
      </c>
      <c r="E342" s="246" t="s">
        <v>566</v>
      </c>
      <c r="F342" s="247" t="s">
        <v>567</v>
      </c>
      <c r="G342" s="248" t="s">
        <v>165</v>
      </c>
      <c r="H342" s="249">
        <v>28.210000000000001</v>
      </c>
      <c r="I342" s="250"/>
      <c r="J342" s="251">
        <f>ROUND(I342*H342,2)</f>
        <v>0</v>
      </c>
      <c r="K342" s="247" t="s">
        <v>166</v>
      </c>
      <c r="L342" s="43"/>
      <c r="M342" s="252" t="s">
        <v>1</v>
      </c>
      <c r="N342" s="253" t="s">
        <v>43</v>
      </c>
      <c r="O342" s="93"/>
      <c r="P342" s="254">
        <f>O342*H342</f>
        <v>0</v>
      </c>
      <c r="Q342" s="254">
        <v>0.00010000000000000001</v>
      </c>
      <c r="R342" s="254">
        <f>Q342*H342</f>
        <v>0.0028210000000000002</v>
      </c>
      <c r="S342" s="254">
        <v>0</v>
      </c>
      <c r="T342" s="255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56" t="s">
        <v>249</v>
      </c>
      <c r="AT342" s="256" t="s">
        <v>162</v>
      </c>
      <c r="AU342" s="256" t="s">
        <v>88</v>
      </c>
      <c r="AY342" s="17" t="s">
        <v>160</v>
      </c>
      <c r="BE342" s="145">
        <f>IF(N342="základní",J342,0)</f>
        <v>0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7" t="s">
        <v>86</v>
      </c>
      <c r="BK342" s="145">
        <f>ROUND(I342*H342,2)</f>
        <v>0</v>
      </c>
      <c r="BL342" s="17" t="s">
        <v>249</v>
      </c>
      <c r="BM342" s="256" t="s">
        <v>568</v>
      </c>
    </row>
    <row r="343" s="2" customFormat="1" ht="33" customHeight="1">
      <c r="A343" s="40"/>
      <c r="B343" s="41"/>
      <c r="C343" s="245" t="s">
        <v>569</v>
      </c>
      <c r="D343" s="245" t="s">
        <v>162</v>
      </c>
      <c r="E343" s="246" t="s">
        <v>570</v>
      </c>
      <c r="F343" s="247" t="s">
        <v>571</v>
      </c>
      <c r="G343" s="248" t="s">
        <v>264</v>
      </c>
      <c r="H343" s="249">
        <v>4</v>
      </c>
      <c r="I343" s="250"/>
      <c r="J343" s="251">
        <f>ROUND(I343*H343,2)</f>
        <v>0</v>
      </c>
      <c r="K343" s="247" t="s">
        <v>166</v>
      </c>
      <c r="L343" s="43"/>
      <c r="M343" s="252" t="s">
        <v>1</v>
      </c>
      <c r="N343" s="253" t="s">
        <v>43</v>
      </c>
      <c r="O343" s="93"/>
      <c r="P343" s="254">
        <f>O343*H343</f>
        <v>0</v>
      </c>
      <c r="Q343" s="254">
        <v>3.0000000000000001E-05</v>
      </c>
      <c r="R343" s="254">
        <f>Q343*H343</f>
        <v>0.00012</v>
      </c>
      <c r="S343" s="254">
        <v>0</v>
      </c>
      <c r="T343" s="255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56" t="s">
        <v>249</v>
      </c>
      <c r="AT343" s="256" t="s">
        <v>162</v>
      </c>
      <c r="AU343" s="256" t="s">
        <v>88</v>
      </c>
      <c r="AY343" s="17" t="s">
        <v>160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7" t="s">
        <v>86</v>
      </c>
      <c r="BK343" s="145">
        <f>ROUND(I343*H343,2)</f>
        <v>0</v>
      </c>
      <c r="BL343" s="17" t="s">
        <v>249</v>
      </c>
      <c r="BM343" s="256" t="s">
        <v>572</v>
      </c>
    </row>
    <row r="344" s="2" customFormat="1" ht="24.15" customHeight="1">
      <c r="A344" s="40"/>
      <c r="B344" s="41"/>
      <c r="C344" s="290" t="s">
        <v>573</v>
      </c>
      <c r="D344" s="290" t="s">
        <v>230</v>
      </c>
      <c r="E344" s="291" t="s">
        <v>574</v>
      </c>
      <c r="F344" s="292" t="s">
        <v>575</v>
      </c>
      <c r="G344" s="293" t="s">
        <v>264</v>
      </c>
      <c r="H344" s="294">
        <v>4</v>
      </c>
      <c r="I344" s="295"/>
      <c r="J344" s="296">
        <f>ROUND(I344*H344,2)</f>
        <v>0</v>
      </c>
      <c r="K344" s="292" t="s">
        <v>166</v>
      </c>
      <c r="L344" s="297"/>
      <c r="M344" s="298" t="s">
        <v>1</v>
      </c>
      <c r="N344" s="299" t="s">
        <v>43</v>
      </c>
      <c r="O344" s="93"/>
      <c r="P344" s="254">
        <f>O344*H344</f>
        <v>0</v>
      </c>
      <c r="Q344" s="254">
        <v>0.0014</v>
      </c>
      <c r="R344" s="254">
        <f>Q344*H344</f>
        <v>0.0055999999999999999</v>
      </c>
      <c r="S344" s="254">
        <v>0</v>
      </c>
      <c r="T344" s="255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56" t="s">
        <v>339</v>
      </c>
      <c r="AT344" s="256" t="s">
        <v>230</v>
      </c>
      <c r="AU344" s="256" t="s">
        <v>88</v>
      </c>
      <c r="AY344" s="17" t="s">
        <v>160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7" t="s">
        <v>86</v>
      </c>
      <c r="BK344" s="145">
        <f>ROUND(I344*H344,2)</f>
        <v>0</v>
      </c>
      <c r="BL344" s="17" t="s">
        <v>249</v>
      </c>
      <c r="BM344" s="256" t="s">
        <v>576</v>
      </c>
    </row>
    <row r="345" s="2" customFormat="1" ht="24.15" customHeight="1">
      <c r="A345" s="40"/>
      <c r="B345" s="41"/>
      <c r="C345" s="245" t="s">
        <v>577</v>
      </c>
      <c r="D345" s="245" t="s">
        <v>162</v>
      </c>
      <c r="E345" s="246" t="s">
        <v>578</v>
      </c>
      <c r="F345" s="247" t="s">
        <v>579</v>
      </c>
      <c r="G345" s="248" t="s">
        <v>213</v>
      </c>
      <c r="H345" s="249">
        <v>3.0720000000000001</v>
      </c>
      <c r="I345" s="250"/>
      <c r="J345" s="251">
        <f>ROUND(I345*H345,2)</f>
        <v>0</v>
      </c>
      <c r="K345" s="247" t="s">
        <v>166</v>
      </c>
      <c r="L345" s="43"/>
      <c r="M345" s="252" t="s">
        <v>1</v>
      </c>
      <c r="N345" s="253" t="s">
        <v>43</v>
      </c>
      <c r="O345" s="93"/>
      <c r="P345" s="254">
        <f>O345*H345</f>
        <v>0</v>
      </c>
      <c r="Q345" s="254">
        <v>0</v>
      </c>
      <c r="R345" s="254">
        <f>Q345*H345</f>
        <v>0</v>
      </c>
      <c r="S345" s="254">
        <v>0</v>
      </c>
      <c r="T345" s="255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56" t="s">
        <v>249</v>
      </c>
      <c r="AT345" s="256" t="s">
        <v>162</v>
      </c>
      <c r="AU345" s="256" t="s">
        <v>88</v>
      </c>
      <c r="AY345" s="17" t="s">
        <v>160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7" t="s">
        <v>86</v>
      </c>
      <c r="BK345" s="145">
        <f>ROUND(I345*H345,2)</f>
        <v>0</v>
      </c>
      <c r="BL345" s="17" t="s">
        <v>249</v>
      </c>
      <c r="BM345" s="256" t="s">
        <v>580</v>
      </c>
    </row>
    <row r="346" s="2" customFormat="1" ht="24.15" customHeight="1">
      <c r="A346" s="40"/>
      <c r="B346" s="41"/>
      <c r="C346" s="245" t="s">
        <v>581</v>
      </c>
      <c r="D346" s="245" t="s">
        <v>162</v>
      </c>
      <c r="E346" s="246" t="s">
        <v>582</v>
      </c>
      <c r="F346" s="247" t="s">
        <v>583</v>
      </c>
      <c r="G346" s="248" t="s">
        <v>213</v>
      </c>
      <c r="H346" s="249">
        <v>3.0720000000000001</v>
      </c>
      <c r="I346" s="250"/>
      <c r="J346" s="251">
        <f>ROUND(I346*H346,2)</f>
        <v>0</v>
      </c>
      <c r="K346" s="247" t="s">
        <v>166</v>
      </c>
      <c r="L346" s="43"/>
      <c r="M346" s="252" t="s">
        <v>1</v>
      </c>
      <c r="N346" s="253" t="s">
        <v>43</v>
      </c>
      <c r="O346" s="93"/>
      <c r="P346" s="254">
        <f>O346*H346</f>
        <v>0</v>
      </c>
      <c r="Q346" s="254">
        <v>0</v>
      </c>
      <c r="R346" s="254">
        <f>Q346*H346</f>
        <v>0</v>
      </c>
      <c r="S346" s="254">
        <v>0</v>
      </c>
      <c r="T346" s="255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56" t="s">
        <v>249</v>
      </c>
      <c r="AT346" s="256" t="s">
        <v>162</v>
      </c>
      <c r="AU346" s="256" t="s">
        <v>88</v>
      </c>
      <c r="AY346" s="17" t="s">
        <v>160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7" t="s">
        <v>86</v>
      </c>
      <c r="BK346" s="145">
        <f>ROUND(I346*H346,2)</f>
        <v>0</v>
      </c>
      <c r="BL346" s="17" t="s">
        <v>249</v>
      </c>
      <c r="BM346" s="256" t="s">
        <v>584</v>
      </c>
    </row>
    <row r="347" s="12" customFormat="1" ht="22.8" customHeight="1">
      <c r="A347" s="12"/>
      <c r="B347" s="230"/>
      <c r="C347" s="231"/>
      <c r="D347" s="232" t="s">
        <v>77</v>
      </c>
      <c r="E347" s="243" t="s">
        <v>585</v>
      </c>
      <c r="F347" s="243" t="s">
        <v>586</v>
      </c>
      <c r="G347" s="231"/>
      <c r="H347" s="231"/>
      <c r="I347" s="234"/>
      <c r="J347" s="244">
        <f>BK347</f>
        <v>0</v>
      </c>
      <c r="K347" s="231"/>
      <c r="L347" s="235"/>
      <c r="M347" s="236"/>
      <c r="N347" s="237"/>
      <c r="O347" s="237"/>
      <c r="P347" s="238">
        <f>SUM(P348:P353)</f>
        <v>0</v>
      </c>
      <c r="Q347" s="237"/>
      <c r="R347" s="238">
        <f>SUM(R348:R353)</f>
        <v>0.0084150000000000006</v>
      </c>
      <c r="S347" s="237"/>
      <c r="T347" s="239">
        <f>SUM(T348:T353)</f>
        <v>0.0070975000000000005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40" t="s">
        <v>88</v>
      </c>
      <c r="AT347" s="241" t="s">
        <v>77</v>
      </c>
      <c r="AU347" s="241" t="s">
        <v>86</v>
      </c>
      <c r="AY347" s="240" t="s">
        <v>160</v>
      </c>
      <c r="BK347" s="242">
        <f>SUM(BK348:BK353)</f>
        <v>0</v>
      </c>
    </row>
    <row r="348" s="2" customFormat="1" ht="16.5" customHeight="1">
      <c r="A348" s="40"/>
      <c r="B348" s="41"/>
      <c r="C348" s="245" t="s">
        <v>587</v>
      </c>
      <c r="D348" s="245" t="s">
        <v>162</v>
      </c>
      <c r="E348" s="246" t="s">
        <v>588</v>
      </c>
      <c r="F348" s="247" t="s">
        <v>589</v>
      </c>
      <c r="G348" s="248" t="s">
        <v>239</v>
      </c>
      <c r="H348" s="249">
        <v>4.25</v>
      </c>
      <c r="I348" s="250"/>
      <c r="J348" s="251">
        <f>ROUND(I348*H348,2)</f>
        <v>0</v>
      </c>
      <c r="K348" s="247" t="s">
        <v>166</v>
      </c>
      <c r="L348" s="43"/>
      <c r="M348" s="252" t="s">
        <v>1</v>
      </c>
      <c r="N348" s="253" t="s">
        <v>43</v>
      </c>
      <c r="O348" s="93"/>
      <c r="P348" s="254">
        <f>O348*H348</f>
        <v>0</v>
      </c>
      <c r="Q348" s="254">
        <v>0</v>
      </c>
      <c r="R348" s="254">
        <f>Q348*H348</f>
        <v>0</v>
      </c>
      <c r="S348" s="254">
        <v>0.00167</v>
      </c>
      <c r="T348" s="255">
        <f>S348*H348</f>
        <v>0.0070975000000000005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56" t="s">
        <v>249</v>
      </c>
      <c r="AT348" s="256" t="s">
        <v>162</v>
      </c>
      <c r="AU348" s="256" t="s">
        <v>88</v>
      </c>
      <c r="AY348" s="17" t="s">
        <v>160</v>
      </c>
      <c r="BE348" s="145">
        <f>IF(N348="základní",J348,0)</f>
        <v>0</v>
      </c>
      <c r="BF348" s="145">
        <f>IF(N348="snížená",J348,0)</f>
        <v>0</v>
      </c>
      <c r="BG348" s="145">
        <f>IF(N348="zákl. přenesená",J348,0)</f>
        <v>0</v>
      </c>
      <c r="BH348" s="145">
        <f>IF(N348="sníž. přenesená",J348,0)</f>
        <v>0</v>
      </c>
      <c r="BI348" s="145">
        <f>IF(N348="nulová",J348,0)</f>
        <v>0</v>
      </c>
      <c r="BJ348" s="17" t="s">
        <v>86</v>
      </c>
      <c r="BK348" s="145">
        <f>ROUND(I348*H348,2)</f>
        <v>0</v>
      </c>
      <c r="BL348" s="17" t="s">
        <v>249</v>
      </c>
      <c r="BM348" s="256" t="s">
        <v>590</v>
      </c>
    </row>
    <row r="349" s="13" customFormat="1">
      <c r="A349" s="13"/>
      <c r="B349" s="257"/>
      <c r="C349" s="258"/>
      <c r="D349" s="259" t="s">
        <v>178</v>
      </c>
      <c r="E349" s="260" t="s">
        <v>1</v>
      </c>
      <c r="F349" s="261" t="s">
        <v>591</v>
      </c>
      <c r="G349" s="258"/>
      <c r="H349" s="262">
        <v>4.25</v>
      </c>
      <c r="I349" s="263"/>
      <c r="J349" s="258"/>
      <c r="K349" s="258"/>
      <c r="L349" s="264"/>
      <c r="M349" s="265"/>
      <c r="N349" s="266"/>
      <c r="O349" s="266"/>
      <c r="P349" s="266"/>
      <c r="Q349" s="266"/>
      <c r="R349" s="266"/>
      <c r="S349" s="266"/>
      <c r="T349" s="26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8" t="s">
        <v>178</v>
      </c>
      <c r="AU349" s="268" t="s">
        <v>88</v>
      </c>
      <c r="AV349" s="13" t="s">
        <v>88</v>
      </c>
      <c r="AW349" s="13" t="s">
        <v>32</v>
      </c>
      <c r="AX349" s="13" t="s">
        <v>86</v>
      </c>
      <c r="AY349" s="268" t="s">
        <v>160</v>
      </c>
    </row>
    <row r="350" s="2" customFormat="1" ht="24.15" customHeight="1">
      <c r="A350" s="40"/>
      <c r="B350" s="41"/>
      <c r="C350" s="245" t="s">
        <v>592</v>
      </c>
      <c r="D350" s="245" t="s">
        <v>162</v>
      </c>
      <c r="E350" s="246" t="s">
        <v>593</v>
      </c>
      <c r="F350" s="247" t="s">
        <v>594</v>
      </c>
      <c r="G350" s="248" t="s">
        <v>239</v>
      </c>
      <c r="H350" s="249">
        <v>4.25</v>
      </c>
      <c r="I350" s="250"/>
      <c r="J350" s="251">
        <f>ROUND(I350*H350,2)</f>
        <v>0</v>
      </c>
      <c r="K350" s="247" t="s">
        <v>166</v>
      </c>
      <c r="L350" s="43"/>
      <c r="M350" s="252" t="s">
        <v>1</v>
      </c>
      <c r="N350" s="253" t="s">
        <v>43</v>
      </c>
      <c r="O350" s="93"/>
      <c r="P350" s="254">
        <f>O350*H350</f>
        <v>0</v>
      </c>
      <c r="Q350" s="254">
        <v>0.00198</v>
      </c>
      <c r="R350" s="254">
        <f>Q350*H350</f>
        <v>0.0084150000000000006</v>
      </c>
      <c r="S350" s="254">
        <v>0</v>
      </c>
      <c r="T350" s="255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56" t="s">
        <v>249</v>
      </c>
      <c r="AT350" s="256" t="s">
        <v>162</v>
      </c>
      <c r="AU350" s="256" t="s">
        <v>88</v>
      </c>
      <c r="AY350" s="17" t="s">
        <v>160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7" t="s">
        <v>86</v>
      </c>
      <c r="BK350" s="145">
        <f>ROUND(I350*H350,2)</f>
        <v>0</v>
      </c>
      <c r="BL350" s="17" t="s">
        <v>249</v>
      </c>
      <c r="BM350" s="256" t="s">
        <v>595</v>
      </c>
    </row>
    <row r="351" s="13" customFormat="1">
      <c r="A351" s="13"/>
      <c r="B351" s="257"/>
      <c r="C351" s="258"/>
      <c r="D351" s="259" t="s">
        <v>178</v>
      </c>
      <c r="E351" s="260" t="s">
        <v>1</v>
      </c>
      <c r="F351" s="261" t="s">
        <v>591</v>
      </c>
      <c r="G351" s="258"/>
      <c r="H351" s="262">
        <v>4.25</v>
      </c>
      <c r="I351" s="263"/>
      <c r="J351" s="258"/>
      <c r="K351" s="258"/>
      <c r="L351" s="264"/>
      <c r="M351" s="265"/>
      <c r="N351" s="266"/>
      <c r="O351" s="266"/>
      <c r="P351" s="266"/>
      <c r="Q351" s="266"/>
      <c r="R351" s="266"/>
      <c r="S351" s="266"/>
      <c r="T351" s="26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8" t="s">
        <v>178</v>
      </c>
      <c r="AU351" s="268" t="s">
        <v>88</v>
      </c>
      <c r="AV351" s="13" t="s">
        <v>88</v>
      </c>
      <c r="AW351" s="13" t="s">
        <v>32</v>
      </c>
      <c r="AX351" s="13" t="s">
        <v>86</v>
      </c>
      <c r="AY351" s="268" t="s">
        <v>160</v>
      </c>
    </row>
    <row r="352" s="2" customFormat="1" ht="24.15" customHeight="1">
      <c r="A352" s="40"/>
      <c r="B352" s="41"/>
      <c r="C352" s="245" t="s">
        <v>596</v>
      </c>
      <c r="D352" s="245" t="s">
        <v>162</v>
      </c>
      <c r="E352" s="246" t="s">
        <v>597</v>
      </c>
      <c r="F352" s="247" t="s">
        <v>598</v>
      </c>
      <c r="G352" s="248" t="s">
        <v>213</v>
      </c>
      <c r="H352" s="249">
        <v>0.0080000000000000002</v>
      </c>
      <c r="I352" s="250"/>
      <c r="J352" s="251">
        <f>ROUND(I352*H352,2)</f>
        <v>0</v>
      </c>
      <c r="K352" s="247" t="s">
        <v>166</v>
      </c>
      <c r="L352" s="43"/>
      <c r="M352" s="252" t="s">
        <v>1</v>
      </c>
      <c r="N352" s="253" t="s">
        <v>43</v>
      </c>
      <c r="O352" s="93"/>
      <c r="P352" s="254">
        <f>O352*H352</f>
        <v>0</v>
      </c>
      <c r="Q352" s="254">
        <v>0</v>
      </c>
      <c r="R352" s="254">
        <f>Q352*H352</f>
        <v>0</v>
      </c>
      <c r="S352" s="254">
        <v>0</v>
      </c>
      <c r="T352" s="255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56" t="s">
        <v>249</v>
      </c>
      <c r="AT352" s="256" t="s">
        <v>162</v>
      </c>
      <c r="AU352" s="256" t="s">
        <v>88</v>
      </c>
      <c r="AY352" s="17" t="s">
        <v>160</v>
      </c>
      <c r="BE352" s="145">
        <f>IF(N352="základní",J352,0)</f>
        <v>0</v>
      </c>
      <c r="BF352" s="145">
        <f>IF(N352="snížená",J352,0)</f>
        <v>0</v>
      </c>
      <c r="BG352" s="145">
        <f>IF(N352="zákl. přenesená",J352,0)</f>
        <v>0</v>
      </c>
      <c r="BH352" s="145">
        <f>IF(N352="sníž. přenesená",J352,0)</f>
        <v>0</v>
      </c>
      <c r="BI352" s="145">
        <f>IF(N352="nulová",J352,0)</f>
        <v>0</v>
      </c>
      <c r="BJ352" s="17" t="s">
        <v>86</v>
      </c>
      <c r="BK352" s="145">
        <f>ROUND(I352*H352,2)</f>
        <v>0</v>
      </c>
      <c r="BL352" s="17" t="s">
        <v>249</v>
      </c>
      <c r="BM352" s="256" t="s">
        <v>599</v>
      </c>
    </row>
    <row r="353" s="2" customFormat="1" ht="24.15" customHeight="1">
      <c r="A353" s="40"/>
      <c r="B353" s="41"/>
      <c r="C353" s="245" t="s">
        <v>600</v>
      </c>
      <c r="D353" s="245" t="s">
        <v>162</v>
      </c>
      <c r="E353" s="246" t="s">
        <v>601</v>
      </c>
      <c r="F353" s="247" t="s">
        <v>602</v>
      </c>
      <c r="G353" s="248" t="s">
        <v>213</v>
      </c>
      <c r="H353" s="249">
        <v>0.0080000000000000002</v>
      </c>
      <c r="I353" s="250"/>
      <c r="J353" s="251">
        <f>ROUND(I353*H353,2)</f>
        <v>0</v>
      </c>
      <c r="K353" s="247" t="s">
        <v>166</v>
      </c>
      <c r="L353" s="43"/>
      <c r="M353" s="252" t="s">
        <v>1</v>
      </c>
      <c r="N353" s="253" t="s">
        <v>43</v>
      </c>
      <c r="O353" s="93"/>
      <c r="P353" s="254">
        <f>O353*H353</f>
        <v>0</v>
      </c>
      <c r="Q353" s="254">
        <v>0</v>
      </c>
      <c r="R353" s="254">
        <f>Q353*H353</f>
        <v>0</v>
      </c>
      <c r="S353" s="254">
        <v>0</v>
      </c>
      <c r="T353" s="255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56" t="s">
        <v>249</v>
      </c>
      <c r="AT353" s="256" t="s">
        <v>162</v>
      </c>
      <c r="AU353" s="256" t="s">
        <v>88</v>
      </c>
      <c r="AY353" s="17" t="s">
        <v>160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7" t="s">
        <v>86</v>
      </c>
      <c r="BK353" s="145">
        <f>ROUND(I353*H353,2)</f>
        <v>0</v>
      </c>
      <c r="BL353" s="17" t="s">
        <v>249</v>
      </c>
      <c r="BM353" s="256" t="s">
        <v>603</v>
      </c>
    </row>
    <row r="354" s="12" customFormat="1" ht="22.8" customHeight="1">
      <c r="A354" s="12"/>
      <c r="B354" s="230"/>
      <c r="C354" s="231"/>
      <c r="D354" s="232" t="s">
        <v>77</v>
      </c>
      <c r="E354" s="243" t="s">
        <v>604</v>
      </c>
      <c r="F354" s="243" t="s">
        <v>605</v>
      </c>
      <c r="G354" s="231"/>
      <c r="H354" s="231"/>
      <c r="I354" s="234"/>
      <c r="J354" s="244">
        <f>BK354</f>
        <v>0</v>
      </c>
      <c r="K354" s="231"/>
      <c r="L354" s="235"/>
      <c r="M354" s="236"/>
      <c r="N354" s="237"/>
      <c r="O354" s="237"/>
      <c r="P354" s="238">
        <f>SUM(P355:P379)</f>
        <v>0</v>
      </c>
      <c r="Q354" s="237"/>
      <c r="R354" s="238">
        <f>SUM(R355:R379)</f>
        <v>0.27219551000000003</v>
      </c>
      <c r="S354" s="237"/>
      <c r="T354" s="239">
        <f>SUM(T355:T379)</f>
        <v>0.192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40" t="s">
        <v>88</v>
      </c>
      <c r="AT354" s="241" t="s">
        <v>77</v>
      </c>
      <c r="AU354" s="241" t="s">
        <v>86</v>
      </c>
      <c r="AY354" s="240" t="s">
        <v>160</v>
      </c>
      <c r="BK354" s="242">
        <f>SUM(BK355:BK379)</f>
        <v>0</v>
      </c>
    </row>
    <row r="355" s="2" customFormat="1" ht="37.8" customHeight="1">
      <c r="A355" s="40"/>
      <c r="B355" s="41"/>
      <c r="C355" s="245" t="s">
        <v>606</v>
      </c>
      <c r="D355" s="245" t="s">
        <v>162</v>
      </c>
      <c r="E355" s="246" t="s">
        <v>607</v>
      </c>
      <c r="F355" s="247" t="s">
        <v>608</v>
      </c>
      <c r="G355" s="248" t="s">
        <v>165</v>
      </c>
      <c r="H355" s="249">
        <v>3.613</v>
      </c>
      <c r="I355" s="250"/>
      <c r="J355" s="251">
        <f>ROUND(I355*H355,2)</f>
        <v>0</v>
      </c>
      <c r="K355" s="247" t="s">
        <v>1</v>
      </c>
      <c r="L355" s="43"/>
      <c r="M355" s="252" t="s">
        <v>1</v>
      </c>
      <c r="N355" s="253" t="s">
        <v>43</v>
      </c>
      <c r="O355" s="93"/>
      <c r="P355" s="254">
        <f>O355*H355</f>
        <v>0</v>
      </c>
      <c r="Q355" s="254">
        <v>0.00027</v>
      </c>
      <c r="R355" s="254">
        <f>Q355*H355</f>
        <v>0.00097550999999999996</v>
      </c>
      <c r="S355" s="254">
        <v>0</v>
      </c>
      <c r="T355" s="255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56" t="s">
        <v>249</v>
      </c>
      <c r="AT355" s="256" t="s">
        <v>162</v>
      </c>
      <c r="AU355" s="256" t="s">
        <v>88</v>
      </c>
      <c r="AY355" s="17" t="s">
        <v>160</v>
      </c>
      <c r="BE355" s="145">
        <f>IF(N355="základní",J355,0)</f>
        <v>0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7" t="s">
        <v>86</v>
      </c>
      <c r="BK355" s="145">
        <f>ROUND(I355*H355,2)</f>
        <v>0</v>
      </c>
      <c r="BL355" s="17" t="s">
        <v>249</v>
      </c>
      <c r="BM355" s="256" t="s">
        <v>609</v>
      </c>
    </row>
    <row r="356" s="13" customFormat="1">
      <c r="A356" s="13"/>
      <c r="B356" s="257"/>
      <c r="C356" s="258"/>
      <c r="D356" s="259" t="s">
        <v>178</v>
      </c>
      <c r="E356" s="260" t="s">
        <v>1</v>
      </c>
      <c r="F356" s="261" t="s">
        <v>610</v>
      </c>
      <c r="G356" s="258"/>
      <c r="H356" s="262">
        <v>3.613</v>
      </c>
      <c r="I356" s="263"/>
      <c r="J356" s="258"/>
      <c r="K356" s="258"/>
      <c r="L356" s="264"/>
      <c r="M356" s="265"/>
      <c r="N356" s="266"/>
      <c r="O356" s="266"/>
      <c r="P356" s="266"/>
      <c r="Q356" s="266"/>
      <c r="R356" s="266"/>
      <c r="S356" s="266"/>
      <c r="T356" s="26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8" t="s">
        <v>178</v>
      </c>
      <c r="AU356" s="268" t="s">
        <v>88</v>
      </c>
      <c r="AV356" s="13" t="s">
        <v>88</v>
      </c>
      <c r="AW356" s="13" t="s">
        <v>32</v>
      </c>
      <c r="AX356" s="13" t="s">
        <v>86</v>
      </c>
      <c r="AY356" s="268" t="s">
        <v>160</v>
      </c>
    </row>
    <row r="357" s="2" customFormat="1" ht="24.15" customHeight="1">
      <c r="A357" s="40"/>
      <c r="B357" s="41"/>
      <c r="C357" s="245" t="s">
        <v>611</v>
      </c>
      <c r="D357" s="245" t="s">
        <v>162</v>
      </c>
      <c r="E357" s="246" t="s">
        <v>612</v>
      </c>
      <c r="F357" s="247" t="s">
        <v>613</v>
      </c>
      <c r="G357" s="248" t="s">
        <v>264</v>
      </c>
      <c r="H357" s="249">
        <v>7</v>
      </c>
      <c r="I357" s="250"/>
      <c r="J357" s="251">
        <f>ROUND(I357*H357,2)</f>
        <v>0</v>
      </c>
      <c r="K357" s="247" t="s">
        <v>166</v>
      </c>
      <c r="L357" s="43"/>
      <c r="M357" s="252" t="s">
        <v>1</v>
      </c>
      <c r="N357" s="253" t="s">
        <v>43</v>
      </c>
      <c r="O357" s="93"/>
      <c r="P357" s="254">
        <f>O357*H357</f>
        <v>0</v>
      </c>
      <c r="Q357" s="254">
        <v>0</v>
      </c>
      <c r="R357" s="254">
        <f>Q357*H357</f>
        <v>0</v>
      </c>
      <c r="S357" s="254">
        <v>0</v>
      </c>
      <c r="T357" s="255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56" t="s">
        <v>249</v>
      </c>
      <c r="AT357" s="256" t="s">
        <v>162</v>
      </c>
      <c r="AU357" s="256" t="s">
        <v>88</v>
      </c>
      <c r="AY357" s="17" t="s">
        <v>160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7" t="s">
        <v>86</v>
      </c>
      <c r="BK357" s="145">
        <f>ROUND(I357*H357,2)</f>
        <v>0</v>
      </c>
      <c r="BL357" s="17" t="s">
        <v>249</v>
      </c>
      <c r="BM357" s="256" t="s">
        <v>614</v>
      </c>
    </row>
    <row r="358" s="13" customFormat="1">
      <c r="A358" s="13"/>
      <c r="B358" s="257"/>
      <c r="C358" s="258"/>
      <c r="D358" s="259" t="s">
        <v>178</v>
      </c>
      <c r="E358" s="260" t="s">
        <v>1</v>
      </c>
      <c r="F358" s="261" t="s">
        <v>615</v>
      </c>
      <c r="G358" s="258"/>
      <c r="H358" s="262">
        <v>2</v>
      </c>
      <c r="I358" s="263"/>
      <c r="J358" s="258"/>
      <c r="K358" s="258"/>
      <c r="L358" s="264"/>
      <c r="M358" s="265"/>
      <c r="N358" s="266"/>
      <c r="O358" s="266"/>
      <c r="P358" s="266"/>
      <c r="Q358" s="266"/>
      <c r="R358" s="266"/>
      <c r="S358" s="266"/>
      <c r="T358" s="26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8" t="s">
        <v>178</v>
      </c>
      <c r="AU358" s="268" t="s">
        <v>88</v>
      </c>
      <c r="AV358" s="13" t="s">
        <v>88</v>
      </c>
      <c r="AW358" s="13" t="s">
        <v>32</v>
      </c>
      <c r="AX358" s="13" t="s">
        <v>78</v>
      </c>
      <c r="AY358" s="268" t="s">
        <v>160</v>
      </c>
    </row>
    <row r="359" s="13" customFormat="1">
      <c r="A359" s="13"/>
      <c r="B359" s="257"/>
      <c r="C359" s="258"/>
      <c r="D359" s="259" t="s">
        <v>178</v>
      </c>
      <c r="E359" s="260" t="s">
        <v>1</v>
      </c>
      <c r="F359" s="261" t="s">
        <v>616</v>
      </c>
      <c r="G359" s="258"/>
      <c r="H359" s="262">
        <v>5</v>
      </c>
      <c r="I359" s="263"/>
      <c r="J359" s="258"/>
      <c r="K359" s="258"/>
      <c r="L359" s="264"/>
      <c r="M359" s="265"/>
      <c r="N359" s="266"/>
      <c r="O359" s="266"/>
      <c r="P359" s="266"/>
      <c r="Q359" s="266"/>
      <c r="R359" s="266"/>
      <c r="S359" s="266"/>
      <c r="T359" s="26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8" t="s">
        <v>178</v>
      </c>
      <c r="AU359" s="268" t="s">
        <v>88</v>
      </c>
      <c r="AV359" s="13" t="s">
        <v>88</v>
      </c>
      <c r="AW359" s="13" t="s">
        <v>32</v>
      </c>
      <c r="AX359" s="13" t="s">
        <v>78</v>
      </c>
      <c r="AY359" s="268" t="s">
        <v>160</v>
      </c>
    </row>
    <row r="360" s="14" customFormat="1">
      <c r="A360" s="14"/>
      <c r="B360" s="269"/>
      <c r="C360" s="270"/>
      <c r="D360" s="259" t="s">
        <v>178</v>
      </c>
      <c r="E360" s="271" t="s">
        <v>1</v>
      </c>
      <c r="F360" s="272" t="s">
        <v>184</v>
      </c>
      <c r="G360" s="270"/>
      <c r="H360" s="273">
        <v>7</v>
      </c>
      <c r="I360" s="274"/>
      <c r="J360" s="270"/>
      <c r="K360" s="270"/>
      <c r="L360" s="275"/>
      <c r="M360" s="276"/>
      <c r="N360" s="277"/>
      <c r="O360" s="277"/>
      <c r="P360" s="277"/>
      <c r="Q360" s="277"/>
      <c r="R360" s="277"/>
      <c r="S360" s="277"/>
      <c r="T360" s="27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9" t="s">
        <v>178</v>
      </c>
      <c r="AU360" s="279" t="s">
        <v>88</v>
      </c>
      <c r="AV360" s="14" t="s">
        <v>167</v>
      </c>
      <c r="AW360" s="14" t="s">
        <v>32</v>
      </c>
      <c r="AX360" s="14" t="s">
        <v>86</v>
      </c>
      <c r="AY360" s="279" t="s">
        <v>160</v>
      </c>
    </row>
    <row r="361" s="2" customFormat="1" ht="33" customHeight="1">
      <c r="A361" s="40"/>
      <c r="B361" s="41"/>
      <c r="C361" s="290" t="s">
        <v>617</v>
      </c>
      <c r="D361" s="290" t="s">
        <v>230</v>
      </c>
      <c r="E361" s="291" t="s">
        <v>618</v>
      </c>
      <c r="F361" s="292" t="s">
        <v>619</v>
      </c>
      <c r="G361" s="293" t="s">
        <v>264</v>
      </c>
      <c r="H361" s="294">
        <v>5</v>
      </c>
      <c r="I361" s="295"/>
      <c r="J361" s="296">
        <f>ROUND(I361*H361,2)</f>
        <v>0</v>
      </c>
      <c r="K361" s="292" t="s">
        <v>1</v>
      </c>
      <c r="L361" s="297"/>
      <c r="M361" s="298" t="s">
        <v>1</v>
      </c>
      <c r="N361" s="299" t="s">
        <v>43</v>
      </c>
      <c r="O361" s="93"/>
      <c r="P361" s="254">
        <f>O361*H361</f>
        <v>0</v>
      </c>
      <c r="Q361" s="254">
        <v>0.014500000000000001</v>
      </c>
      <c r="R361" s="254">
        <f>Q361*H361</f>
        <v>0.072500000000000009</v>
      </c>
      <c r="S361" s="254">
        <v>0</v>
      </c>
      <c r="T361" s="255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56" t="s">
        <v>339</v>
      </c>
      <c r="AT361" s="256" t="s">
        <v>230</v>
      </c>
      <c r="AU361" s="256" t="s">
        <v>88</v>
      </c>
      <c r="AY361" s="17" t="s">
        <v>160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7" t="s">
        <v>86</v>
      </c>
      <c r="BK361" s="145">
        <f>ROUND(I361*H361,2)</f>
        <v>0</v>
      </c>
      <c r="BL361" s="17" t="s">
        <v>249</v>
      </c>
      <c r="BM361" s="256" t="s">
        <v>620</v>
      </c>
    </row>
    <row r="362" s="13" customFormat="1">
      <c r="A362" s="13"/>
      <c r="B362" s="257"/>
      <c r="C362" s="258"/>
      <c r="D362" s="259" t="s">
        <v>178</v>
      </c>
      <c r="E362" s="260" t="s">
        <v>1</v>
      </c>
      <c r="F362" s="261" t="s">
        <v>616</v>
      </c>
      <c r="G362" s="258"/>
      <c r="H362" s="262">
        <v>5</v>
      </c>
      <c r="I362" s="263"/>
      <c r="J362" s="258"/>
      <c r="K362" s="258"/>
      <c r="L362" s="264"/>
      <c r="M362" s="265"/>
      <c r="N362" s="266"/>
      <c r="O362" s="266"/>
      <c r="P362" s="266"/>
      <c r="Q362" s="266"/>
      <c r="R362" s="266"/>
      <c r="S362" s="266"/>
      <c r="T362" s="26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8" t="s">
        <v>178</v>
      </c>
      <c r="AU362" s="268" t="s">
        <v>88</v>
      </c>
      <c r="AV362" s="13" t="s">
        <v>88</v>
      </c>
      <c r="AW362" s="13" t="s">
        <v>32</v>
      </c>
      <c r="AX362" s="13" t="s">
        <v>86</v>
      </c>
      <c r="AY362" s="268" t="s">
        <v>160</v>
      </c>
    </row>
    <row r="363" s="2" customFormat="1" ht="33" customHeight="1">
      <c r="A363" s="40"/>
      <c r="B363" s="41"/>
      <c r="C363" s="290" t="s">
        <v>621</v>
      </c>
      <c r="D363" s="290" t="s">
        <v>230</v>
      </c>
      <c r="E363" s="291" t="s">
        <v>622</v>
      </c>
      <c r="F363" s="292" t="s">
        <v>623</v>
      </c>
      <c r="G363" s="293" t="s">
        <v>264</v>
      </c>
      <c r="H363" s="294">
        <v>2</v>
      </c>
      <c r="I363" s="295"/>
      <c r="J363" s="296">
        <f>ROUND(I363*H363,2)</f>
        <v>0</v>
      </c>
      <c r="K363" s="292" t="s">
        <v>1</v>
      </c>
      <c r="L363" s="297"/>
      <c r="M363" s="298" t="s">
        <v>1</v>
      </c>
      <c r="N363" s="299" t="s">
        <v>43</v>
      </c>
      <c r="O363" s="93"/>
      <c r="P363" s="254">
        <f>O363*H363</f>
        <v>0</v>
      </c>
      <c r="Q363" s="254">
        <v>0.016</v>
      </c>
      <c r="R363" s="254">
        <f>Q363*H363</f>
        <v>0.032000000000000001</v>
      </c>
      <c r="S363" s="254">
        <v>0</v>
      </c>
      <c r="T363" s="255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56" t="s">
        <v>339</v>
      </c>
      <c r="AT363" s="256" t="s">
        <v>230</v>
      </c>
      <c r="AU363" s="256" t="s">
        <v>88</v>
      </c>
      <c r="AY363" s="17" t="s">
        <v>160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7" t="s">
        <v>86</v>
      </c>
      <c r="BK363" s="145">
        <f>ROUND(I363*H363,2)</f>
        <v>0</v>
      </c>
      <c r="BL363" s="17" t="s">
        <v>249</v>
      </c>
      <c r="BM363" s="256" t="s">
        <v>624</v>
      </c>
    </row>
    <row r="364" s="13" customFormat="1">
      <c r="A364" s="13"/>
      <c r="B364" s="257"/>
      <c r="C364" s="258"/>
      <c r="D364" s="259" t="s">
        <v>178</v>
      </c>
      <c r="E364" s="260" t="s">
        <v>1</v>
      </c>
      <c r="F364" s="261" t="s">
        <v>615</v>
      </c>
      <c r="G364" s="258"/>
      <c r="H364" s="262">
        <v>2</v>
      </c>
      <c r="I364" s="263"/>
      <c r="J364" s="258"/>
      <c r="K364" s="258"/>
      <c r="L364" s="264"/>
      <c r="M364" s="265"/>
      <c r="N364" s="266"/>
      <c r="O364" s="266"/>
      <c r="P364" s="266"/>
      <c r="Q364" s="266"/>
      <c r="R364" s="266"/>
      <c r="S364" s="266"/>
      <c r="T364" s="26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8" t="s">
        <v>178</v>
      </c>
      <c r="AU364" s="268" t="s">
        <v>88</v>
      </c>
      <c r="AV364" s="13" t="s">
        <v>88</v>
      </c>
      <c r="AW364" s="13" t="s">
        <v>32</v>
      </c>
      <c r="AX364" s="13" t="s">
        <v>86</v>
      </c>
      <c r="AY364" s="268" t="s">
        <v>160</v>
      </c>
    </row>
    <row r="365" s="2" customFormat="1" ht="24.15" customHeight="1">
      <c r="A365" s="40"/>
      <c r="B365" s="41"/>
      <c r="C365" s="245" t="s">
        <v>625</v>
      </c>
      <c r="D365" s="245" t="s">
        <v>162</v>
      </c>
      <c r="E365" s="246" t="s">
        <v>626</v>
      </c>
      <c r="F365" s="247" t="s">
        <v>627</v>
      </c>
      <c r="G365" s="248" t="s">
        <v>264</v>
      </c>
      <c r="H365" s="249">
        <v>1</v>
      </c>
      <c r="I365" s="250"/>
      <c r="J365" s="251">
        <f>ROUND(I365*H365,2)</f>
        <v>0</v>
      </c>
      <c r="K365" s="247" t="s">
        <v>166</v>
      </c>
      <c r="L365" s="43"/>
      <c r="M365" s="252" t="s">
        <v>1</v>
      </c>
      <c r="N365" s="253" t="s">
        <v>43</v>
      </c>
      <c r="O365" s="93"/>
      <c r="P365" s="254">
        <f>O365*H365</f>
        <v>0</v>
      </c>
      <c r="Q365" s="254">
        <v>0</v>
      </c>
      <c r="R365" s="254">
        <f>Q365*H365</f>
        <v>0</v>
      </c>
      <c r="S365" s="254">
        <v>0</v>
      </c>
      <c r="T365" s="255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56" t="s">
        <v>249</v>
      </c>
      <c r="AT365" s="256" t="s">
        <v>162</v>
      </c>
      <c r="AU365" s="256" t="s">
        <v>88</v>
      </c>
      <c r="AY365" s="17" t="s">
        <v>160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7" t="s">
        <v>86</v>
      </c>
      <c r="BK365" s="145">
        <f>ROUND(I365*H365,2)</f>
        <v>0</v>
      </c>
      <c r="BL365" s="17" t="s">
        <v>249</v>
      </c>
      <c r="BM365" s="256" t="s">
        <v>628</v>
      </c>
    </row>
    <row r="366" s="2" customFormat="1" ht="33" customHeight="1">
      <c r="A366" s="40"/>
      <c r="B366" s="41"/>
      <c r="C366" s="290" t="s">
        <v>629</v>
      </c>
      <c r="D366" s="290" t="s">
        <v>230</v>
      </c>
      <c r="E366" s="291" t="s">
        <v>630</v>
      </c>
      <c r="F366" s="292" t="s">
        <v>631</v>
      </c>
      <c r="G366" s="293" t="s">
        <v>264</v>
      </c>
      <c r="H366" s="294">
        <v>1</v>
      </c>
      <c r="I366" s="295"/>
      <c r="J366" s="296">
        <f>ROUND(I366*H366,2)</f>
        <v>0</v>
      </c>
      <c r="K366" s="292" t="s">
        <v>1</v>
      </c>
      <c r="L366" s="297"/>
      <c r="M366" s="298" t="s">
        <v>1</v>
      </c>
      <c r="N366" s="299" t="s">
        <v>43</v>
      </c>
      <c r="O366" s="93"/>
      <c r="P366" s="254">
        <f>O366*H366</f>
        <v>0</v>
      </c>
      <c r="Q366" s="254">
        <v>0.017000000000000001</v>
      </c>
      <c r="R366" s="254">
        <f>Q366*H366</f>
        <v>0.017000000000000001</v>
      </c>
      <c r="S366" s="254">
        <v>0</v>
      </c>
      <c r="T366" s="255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56" t="s">
        <v>339</v>
      </c>
      <c r="AT366" s="256" t="s">
        <v>230</v>
      </c>
      <c r="AU366" s="256" t="s">
        <v>88</v>
      </c>
      <c r="AY366" s="17" t="s">
        <v>160</v>
      </c>
      <c r="BE366" s="145">
        <f>IF(N366="základní",J366,0)</f>
        <v>0</v>
      </c>
      <c r="BF366" s="145">
        <f>IF(N366="snížená",J366,0)</f>
        <v>0</v>
      </c>
      <c r="BG366" s="145">
        <f>IF(N366="zákl. přenesená",J366,0)</f>
        <v>0</v>
      </c>
      <c r="BH366" s="145">
        <f>IF(N366="sníž. přenesená",J366,0)</f>
        <v>0</v>
      </c>
      <c r="BI366" s="145">
        <f>IF(N366="nulová",J366,0)</f>
        <v>0</v>
      </c>
      <c r="BJ366" s="17" t="s">
        <v>86</v>
      </c>
      <c r="BK366" s="145">
        <f>ROUND(I366*H366,2)</f>
        <v>0</v>
      </c>
      <c r="BL366" s="17" t="s">
        <v>249</v>
      </c>
      <c r="BM366" s="256" t="s">
        <v>632</v>
      </c>
    </row>
    <row r="367" s="13" customFormat="1">
      <c r="A367" s="13"/>
      <c r="B367" s="257"/>
      <c r="C367" s="258"/>
      <c r="D367" s="259" t="s">
        <v>178</v>
      </c>
      <c r="E367" s="260" t="s">
        <v>1</v>
      </c>
      <c r="F367" s="261" t="s">
        <v>633</v>
      </c>
      <c r="G367" s="258"/>
      <c r="H367" s="262">
        <v>1</v>
      </c>
      <c r="I367" s="263"/>
      <c r="J367" s="258"/>
      <c r="K367" s="258"/>
      <c r="L367" s="264"/>
      <c r="M367" s="265"/>
      <c r="N367" s="266"/>
      <c r="O367" s="266"/>
      <c r="P367" s="266"/>
      <c r="Q367" s="266"/>
      <c r="R367" s="266"/>
      <c r="S367" s="266"/>
      <c r="T367" s="26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8" t="s">
        <v>178</v>
      </c>
      <c r="AU367" s="268" t="s">
        <v>88</v>
      </c>
      <c r="AV367" s="13" t="s">
        <v>88</v>
      </c>
      <c r="AW367" s="13" t="s">
        <v>32</v>
      </c>
      <c r="AX367" s="13" t="s">
        <v>86</v>
      </c>
      <c r="AY367" s="268" t="s">
        <v>160</v>
      </c>
    </row>
    <row r="368" s="2" customFormat="1" ht="16.5" customHeight="1">
      <c r="A368" s="40"/>
      <c r="B368" s="41"/>
      <c r="C368" s="245" t="s">
        <v>634</v>
      </c>
      <c r="D368" s="245" t="s">
        <v>162</v>
      </c>
      <c r="E368" s="246" t="s">
        <v>635</v>
      </c>
      <c r="F368" s="247" t="s">
        <v>636</v>
      </c>
      <c r="G368" s="248" t="s">
        <v>264</v>
      </c>
      <c r="H368" s="249">
        <v>2</v>
      </c>
      <c r="I368" s="250"/>
      <c r="J368" s="251">
        <f>ROUND(I368*H368,2)</f>
        <v>0</v>
      </c>
      <c r="K368" s="247" t="s">
        <v>166</v>
      </c>
      <c r="L368" s="43"/>
      <c r="M368" s="252" t="s">
        <v>1</v>
      </c>
      <c r="N368" s="253" t="s">
        <v>43</v>
      </c>
      <c r="O368" s="93"/>
      <c r="P368" s="254">
        <f>O368*H368</f>
        <v>0</v>
      </c>
      <c r="Q368" s="254">
        <v>0</v>
      </c>
      <c r="R368" s="254">
        <f>Q368*H368</f>
        <v>0</v>
      </c>
      <c r="S368" s="254">
        <v>0</v>
      </c>
      <c r="T368" s="255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56" t="s">
        <v>249</v>
      </c>
      <c r="AT368" s="256" t="s">
        <v>162</v>
      </c>
      <c r="AU368" s="256" t="s">
        <v>88</v>
      </c>
      <c r="AY368" s="17" t="s">
        <v>160</v>
      </c>
      <c r="BE368" s="145">
        <f>IF(N368="základní",J368,0)</f>
        <v>0</v>
      </c>
      <c r="BF368" s="145">
        <f>IF(N368="snížená",J368,0)</f>
        <v>0</v>
      </c>
      <c r="BG368" s="145">
        <f>IF(N368="zákl. přenesená",J368,0)</f>
        <v>0</v>
      </c>
      <c r="BH368" s="145">
        <f>IF(N368="sníž. přenesená",J368,0)</f>
        <v>0</v>
      </c>
      <c r="BI368" s="145">
        <f>IF(N368="nulová",J368,0)</f>
        <v>0</v>
      </c>
      <c r="BJ368" s="17" t="s">
        <v>86</v>
      </c>
      <c r="BK368" s="145">
        <f>ROUND(I368*H368,2)</f>
        <v>0</v>
      </c>
      <c r="BL368" s="17" t="s">
        <v>249</v>
      </c>
      <c r="BM368" s="256" t="s">
        <v>637</v>
      </c>
    </row>
    <row r="369" s="2" customFormat="1" ht="21.75" customHeight="1">
      <c r="A369" s="40"/>
      <c r="B369" s="41"/>
      <c r="C369" s="290" t="s">
        <v>638</v>
      </c>
      <c r="D369" s="290" t="s">
        <v>230</v>
      </c>
      <c r="E369" s="291" t="s">
        <v>639</v>
      </c>
      <c r="F369" s="292" t="s">
        <v>640</v>
      </c>
      <c r="G369" s="293" t="s">
        <v>264</v>
      </c>
      <c r="H369" s="294">
        <v>2</v>
      </c>
      <c r="I369" s="295"/>
      <c r="J369" s="296">
        <f>ROUND(I369*H369,2)</f>
        <v>0</v>
      </c>
      <c r="K369" s="292" t="s">
        <v>166</v>
      </c>
      <c r="L369" s="297"/>
      <c r="M369" s="298" t="s">
        <v>1</v>
      </c>
      <c r="N369" s="299" t="s">
        <v>43</v>
      </c>
      <c r="O369" s="93"/>
      <c r="P369" s="254">
        <f>O369*H369</f>
        <v>0</v>
      </c>
      <c r="Q369" s="254">
        <v>0.00018000000000000001</v>
      </c>
      <c r="R369" s="254">
        <f>Q369*H369</f>
        <v>0.00036000000000000002</v>
      </c>
      <c r="S369" s="254">
        <v>0</v>
      </c>
      <c r="T369" s="255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56" t="s">
        <v>339</v>
      </c>
      <c r="AT369" s="256" t="s">
        <v>230</v>
      </c>
      <c r="AU369" s="256" t="s">
        <v>88</v>
      </c>
      <c r="AY369" s="17" t="s">
        <v>160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7" t="s">
        <v>86</v>
      </c>
      <c r="BK369" s="145">
        <f>ROUND(I369*H369,2)</f>
        <v>0</v>
      </c>
      <c r="BL369" s="17" t="s">
        <v>249</v>
      </c>
      <c r="BM369" s="256" t="s">
        <v>641</v>
      </c>
    </row>
    <row r="370" s="2" customFormat="1" ht="21.75" customHeight="1">
      <c r="A370" s="40"/>
      <c r="B370" s="41"/>
      <c r="C370" s="245" t="s">
        <v>642</v>
      </c>
      <c r="D370" s="245" t="s">
        <v>162</v>
      </c>
      <c r="E370" s="246" t="s">
        <v>643</v>
      </c>
      <c r="F370" s="247" t="s">
        <v>644</v>
      </c>
      <c r="G370" s="248" t="s">
        <v>264</v>
      </c>
      <c r="H370" s="249">
        <v>8</v>
      </c>
      <c r="I370" s="250"/>
      <c r="J370" s="251">
        <f>ROUND(I370*H370,2)</f>
        <v>0</v>
      </c>
      <c r="K370" s="247" t="s">
        <v>166</v>
      </c>
      <c r="L370" s="43"/>
      <c r="M370" s="252" t="s">
        <v>1</v>
      </c>
      <c r="N370" s="253" t="s">
        <v>43</v>
      </c>
      <c r="O370" s="93"/>
      <c r="P370" s="254">
        <f>O370*H370</f>
        <v>0</v>
      </c>
      <c r="Q370" s="254">
        <v>0</v>
      </c>
      <c r="R370" s="254">
        <f>Q370*H370</f>
        <v>0</v>
      </c>
      <c r="S370" s="254">
        <v>0</v>
      </c>
      <c r="T370" s="255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56" t="s">
        <v>249</v>
      </c>
      <c r="AT370" s="256" t="s">
        <v>162</v>
      </c>
      <c r="AU370" s="256" t="s">
        <v>88</v>
      </c>
      <c r="AY370" s="17" t="s">
        <v>160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7" t="s">
        <v>86</v>
      </c>
      <c r="BK370" s="145">
        <f>ROUND(I370*H370,2)</f>
        <v>0</v>
      </c>
      <c r="BL370" s="17" t="s">
        <v>249</v>
      </c>
      <c r="BM370" s="256" t="s">
        <v>645</v>
      </c>
    </row>
    <row r="371" s="2" customFormat="1" ht="16.5" customHeight="1">
      <c r="A371" s="40"/>
      <c r="B371" s="41"/>
      <c r="C371" s="290" t="s">
        <v>646</v>
      </c>
      <c r="D371" s="290" t="s">
        <v>230</v>
      </c>
      <c r="E371" s="291" t="s">
        <v>647</v>
      </c>
      <c r="F371" s="292" t="s">
        <v>648</v>
      </c>
      <c r="G371" s="293" t="s">
        <v>264</v>
      </c>
      <c r="H371" s="294">
        <v>8</v>
      </c>
      <c r="I371" s="295"/>
      <c r="J371" s="296">
        <f>ROUND(I371*H371,2)</f>
        <v>0</v>
      </c>
      <c r="K371" s="292" t="s">
        <v>166</v>
      </c>
      <c r="L371" s="297"/>
      <c r="M371" s="298" t="s">
        <v>1</v>
      </c>
      <c r="N371" s="299" t="s">
        <v>43</v>
      </c>
      <c r="O371" s="93"/>
      <c r="P371" s="254">
        <f>O371*H371</f>
        <v>0</v>
      </c>
      <c r="Q371" s="254">
        <v>0.0022000000000000001</v>
      </c>
      <c r="R371" s="254">
        <f>Q371*H371</f>
        <v>0.017600000000000001</v>
      </c>
      <c r="S371" s="254">
        <v>0</v>
      </c>
      <c r="T371" s="255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56" t="s">
        <v>339</v>
      </c>
      <c r="AT371" s="256" t="s">
        <v>230</v>
      </c>
      <c r="AU371" s="256" t="s">
        <v>88</v>
      </c>
      <c r="AY371" s="17" t="s">
        <v>160</v>
      </c>
      <c r="BE371" s="145">
        <f>IF(N371="základní",J371,0)</f>
        <v>0</v>
      </c>
      <c r="BF371" s="145">
        <f>IF(N371="snížená",J371,0)</f>
        <v>0</v>
      </c>
      <c r="BG371" s="145">
        <f>IF(N371="zákl. přenesená",J371,0)</f>
        <v>0</v>
      </c>
      <c r="BH371" s="145">
        <f>IF(N371="sníž. přenesená",J371,0)</f>
        <v>0</v>
      </c>
      <c r="BI371" s="145">
        <f>IF(N371="nulová",J371,0)</f>
        <v>0</v>
      </c>
      <c r="BJ371" s="17" t="s">
        <v>86</v>
      </c>
      <c r="BK371" s="145">
        <f>ROUND(I371*H371,2)</f>
        <v>0</v>
      </c>
      <c r="BL371" s="17" t="s">
        <v>249</v>
      </c>
      <c r="BM371" s="256" t="s">
        <v>649</v>
      </c>
    </row>
    <row r="372" s="2" customFormat="1" ht="24.15" customHeight="1">
      <c r="A372" s="40"/>
      <c r="B372" s="41"/>
      <c r="C372" s="245" t="s">
        <v>650</v>
      </c>
      <c r="D372" s="245" t="s">
        <v>162</v>
      </c>
      <c r="E372" s="246" t="s">
        <v>651</v>
      </c>
      <c r="F372" s="247" t="s">
        <v>652</v>
      </c>
      <c r="G372" s="248" t="s">
        <v>264</v>
      </c>
      <c r="H372" s="249">
        <v>8</v>
      </c>
      <c r="I372" s="250"/>
      <c r="J372" s="251">
        <f>ROUND(I372*H372,2)</f>
        <v>0</v>
      </c>
      <c r="K372" s="247" t="s">
        <v>166</v>
      </c>
      <c r="L372" s="43"/>
      <c r="M372" s="252" t="s">
        <v>1</v>
      </c>
      <c r="N372" s="253" t="s">
        <v>43</v>
      </c>
      <c r="O372" s="93"/>
      <c r="P372" s="254">
        <f>O372*H372</f>
        <v>0</v>
      </c>
      <c r="Q372" s="254">
        <v>0.00046999999999999999</v>
      </c>
      <c r="R372" s="254">
        <f>Q372*H372</f>
        <v>0.0037599999999999999</v>
      </c>
      <c r="S372" s="254">
        <v>0</v>
      </c>
      <c r="T372" s="255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56" t="s">
        <v>249</v>
      </c>
      <c r="AT372" s="256" t="s">
        <v>162</v>
      </c>
      <c r="AU372" s="256" t="s">
        <v>88</v>
      </c>
      <c r="AY372" s="17" t="s">
        <v>160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7" t="s">
        <v>86</v>
      </c>
      <c r="BK372" s="145">
        <f>ROUND(I372*H372,2)</f>
        <v>0</v>
      </c>
      <c r="BL372" s="17" t="s">
        <v>249</v>
      </c>
      <c r="BM372" s="256" t="s">
        <v>653</v>
      </c>
    </row>
    <row r="373" s="13" customFormat="1">
      <c r="A373" s="13"/>
      <c r="B373" s="257"/>
      <c r="C373" s="258"/>
      <c r="D373" s="259" t="s">
        <v>178</v>
      </c>
      <c r="E373" s="260" t="s">
        <v>1</v>
      </c>
      <c r="F373" s="261" t="s">
        <v>633</v>
      </c>
      <c r="G373" s="258"/>
      <c r="H373" s="262">
        <v>1</v>
      </c>
      <c r="I373" s="263"/>
      <c r="J373" s="258"/>
      <c r="K373" s="258"/>
      <c r="L373" s="264"/>
      <c r="M373" s="265"/>
      <c r="N373" s="266"/>
      <c r="O373" s="266"/>
      <c r="P373" s="266"/>
      <c r="Q373" s="266"/>
      <c r="R373" s="266"/>
      <c r="S373" s="266"/>
      <c r="T373" s="26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8" t="s">
        <v>178</v>
      </c>
      <c r="AU373" s="268" t="s">
        <v>88</v>
      </c>
      <c r="AV373" s="13" t="s">
        <v>88</v>
      </c>
      <c r="AW373" s="13" t="s">
        <v>32</v>
      </c>
      <c r="AX373" s="13" t="s">
        <v>78</v>
      </c>
      <c r="AY373" s="268" t="s">
        <v>160</v>
      </c>
    </row>
    <row r="374" s="13" customFormat="1">
      <c r="A374" s="13"/>
      <c r="B374" s="257"/>
      <c r="C374" s="258"/>
      <c r="D374" s="259" t="s">
        <v>178</v>
      </c>
      <c r="E374" s="260" t="s">
        <v>1</v>
      </c>
      <c r="F374" s="261" t="s">
        <v>615</v>
      </c>
      <c r="G374" s="258"/>
      <c r="H374" s="262">
        <v>2</v>
      </c>
      <c r="I374" s="263"/>
      <c r="J374" s="258"/>
      <c r="K374" s="258"/>
      <c r="L374" s="264"/>
      <c r="M374" s="265"/>
      <c r="N374" s="266"/>
      <c r="O374" s="266"/>
      <c r="P374" s="266"/>
      <c r="Q374" s="266"/>
      <c r="R374" s="266"/>
      <c r="S374" s="266"/>
      <c r="T374" s="26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8" t="s">
        <v>178</v>
      </c>
      <c r="AU374" s="268" t="s">
        <v>88</v>
      </c>
      <c r="AV374" s="13" t="s">
        <v>88</v>
      </c>
      <c r="AW374" s="13" t="s">
        <v>32</v>
      </c>
      <c r="AX374" s="13" t="s">
        <v>78</v>
      </c>
      <c r="AY374" s="268" t="s">
        <v>160</v>
      </c>
    </row>
    <row r="375" s="13" customFormat="1">
      <c r="A375" s="13"/>
      <c r="B375" s="257"/>
      <c r="C375" s="258"/>
      <c r="D375" s="259" t="s">
        <v>178</v>
      </c>
      <c r="E375" s="260" t="s">
        <v>1</v>
      </c>
      <c r="F375" s="261" t="s">
        <v>616</v>
      </c>
      <c r="G375" s="258"/>
      <c r="H375" s="262">
        <v>5</v>
      </c>
      <c r="I375" s="263"/>
      <c r="J375" s="258"/>
      <c r="K375" s="258"/>
      <c r="L375" s="264"/>
      <c r="M375" s="265"/>
      <c r="N375" s="266"/>
      <c r="O375" s="266"/>
      <c r="P375" s="266"/>
      <c r="Q375" s="266"/>
      <c r="R375" s="266"/>
      <c r="S375" s="266"/>
      <c r="T375" s="26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8" t="s">
        <v>178</v>
      </c>
      <c r="AU375" s="268" t="s">
        <v>88</v>
      </c>
      <c r="AV375" s="13" t="s">
        <v>88</v>
      </c>
      <c r="AW375" s="13" t="s">
        <v>32</v>
      </c>
      <c r="AX375" s="13" t="s">
        <v>78</v>
      </c>
      <c r="AY375" s="268" t="s">
        <v>160</v>
      </c>
    </row>
    <row r="376" s="14" customFormat="1">
      <c r="A376" s="14"/>
      <c r="B376" s="269"/>
      <c r="C376" s="270"/>
      <c r="D376" s="259" t="s">
        <v>178</v>
      </c>
      <c r="E376" s="271" t="s">
        <v>1</v>
      </c>
      <c r="F376" s="272" t="s">
        <v>184</v>
      </c>
      <c r="G376" s="270"/>
      <c r="H376" s="273">
        <v>8</v>
      </c>
      <c r="I376" s="274"/>
      <c r="J376" s="270"/>
      <c r="K376" s="270"/>
      <c r="L376" s="275"/>
      <c r="M376" s="276"/>
      <c r="N376" s="277"/>
      <c r="O376" s="277"/>
      <c r="P376" s="277"/>
      <c r="Q376" s="277"/>
      <c r="R376" s="277"/>
      <c r="S376" s="277"/>
      <c r="T376" s="278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9" t="s">
        <v>178</v>
      </c>
      <c r="AU376" s="279" t="s">
        <v>88</v>
      </c>
      <c r="AV376" s="14" t="s">
        <v>167</v>
      </c>
      <c r="AW376" s="14" t="s">
        <v>32</v>
      </c>
      <c r="AX376" s="14" t="s">
        <v>86</v>
      </c>
      <c r="AY376" s="279" t="s">
        <v>160</v>
      </c>
    </row>
    <row r="377" s="2" customFormat="1" ht="37.8" customHeight="1">
      <c r="A377" s="40"/>
      <c r="B377" s="41"/>
      <c r="C377" s="290" t="s">
        <v>654</v>
      </c>
      <c r="D377" s="290" t="s">
        <v>230</v>
      </c>
      <c r="E377" s="291" t="s">
        <v>655</v>
      </c>
      <c r="F377" s="292" t="s">
        <v>656</v>
      </c>
      <c r="G377" s="293" t="s">
        <v>264</v>
      </c>
      <c r="H377" s="294">
        <v>8</v>
      </c>
      <c r="I377" s="295"/>
      <c r="J377" s="296">
        <f>ROUND(I377*H377,2)</f>
        <v>0</v>
      </c>
      <c r="K377" s="292" t="s">
        <v>166</v>
      </c>
      <c r="L377" s="297"/>
      <c r="M377" s="298" t="s">
        <v>1</v>
      </c>
      <c r="N377" s="299" t="s">
        <v>43</v>
      </c>
      <c r="O377" s="93"/>
      <c r="P377" s="254">
        <f>O377*H377</f>
        <v>0</v>
      </c>
      <c r="Q377" s="254">
        <v>0.016</v>
      </c>
      <c r="R377" s="254">
        <f>Q377*H377</f>
        <v>0.128</v>
      </c>
      <c r="S377" s="254">
        <v>0</v>
      </c>
      <c r="T377" s="255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56" t="s">
        <v>339</v>
      </c>
      <c r="AT377" s="256" t="s">
        <v>230</v>
      </c>
      <c r="AU377" s="256" t="s">
        <v>88</v>
      </c>
      <c r="AY377" s="17" t="s">
        <v>160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7" t="s">
        <v>86</v>
      </c>
      <c r="BK377" s="145">
        <f>ROUND(I377*H377,2)</f>
        <v>0</v>
      </c>
      <c r="BL377" s="17" t="s">
        <v>249</v>
      </c>
      <c r="BM377" s="256" t="s">
        <v>657</v>
      </c>
    </row>
    <row r="378" s="2" customFormat="1" ht="24.15" customHeight="1">
      <c r="A378" s="40"/>
      <c r="B378" s="41"/>
      <c r="C378" s="245" t="s">
        <v>658</v>
      </c>
      <c r="D378" s="245" t="s">
        <v>162</v>
      </c>
      <c r="E378" s="246" t="s">
        <v>659</v>
      </c>
      <c r="F378" s="247" t="s">
        <v>660</v>
      </c>
      <c r="G378" s="248" t="s">
        <v>264</v>
      </c>
      <c r="H378" s="249">
        <v>8</v>
      </c>
      <c r="I378" s="250"/>
      <c r="J378" s="251">
        <f>ROUND(I378*H378,2)</f>
        <v>0</v>
      </c>
      <c r="K378" s="247" t="s">
        <v>166</v>
      </c>
      <c r="L378" s="43"/>
      <c r="M378" s="252" t="s">
        <v>1</v>
      </c>
      <c r="N378" s="253" t="s">
        <v>43</v>
      </c>
      <c r="O378" s="93"/>
      <c r="P378" s="254">
        <f>O378*H378</f>
        <v>0</v>
      </c>
      <c r="Q378" s="254">
        <v>0</v>
      </c>
      <c r="R378" s="254">
        <f>Q378*H378</f>
        <v>0</v>
      </c>
      <c r="S378" s="254">
        <v>0.024</v>
      </c>
      <c r="T378" s="255">
        <f>S378*H378</f>
        <v>0.192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56" t="s">
        <v>249</v>
      </c>
      <c r="AT378" s="256" t="s">
        <v>162</v>
      </c>
      <c r="AU378" s="256" t="s">
        <v>88</v>
      </c>
      <c r="AY378" s="17" t="s">
        <v>160</v>
      </c>
      <c r="BE378" s="145">
        <f>IF(N378="základní",J378,0)</f>
        <v>0</v>
      </c>
      <c r="BF378" s="145">
        <f>IF(N378="snížená",J378,0)</f>
        <v>0</v>
      </c>
      <c r="BG378" s="145">
        <f>IF(N378="zákl. přenesená",J378,0)</f>
        <v>0</v>
      </c>
      <c r="BH378" s="145">
        <f>IF(N378="sníž. přenesená",J378,0)</f>
        <v>0</v>
      </c>
      <c r="BI378" s="145">
        <f>IF(N378="nulová",J378,0)</f>
        <v>0</v>
      </c>
      <c r="BJ378" s="17" t="s">
        <v>86</v>
      </c>
      <c r="BK378" s="145">
        <f>ROUND(I378*H378,2)</f>
        <v>0</v>
      </c>
      <c r="BL378" s="17" t="s">
        <v>249</v>
      </c>
      <c r="BM378" s="256" t="s">
        <v>661</v>
      </c>
    </row>
    <row r="379" s="2" customFormat="1" ht="24.15" customHeight="1">
      <c r="A379" s="40"/>
      <c r="B379" s="41"/>
      <c r="C379" s="245" t="s">
        <v>662</v>
      </c>
      <c r="D379" s="245" t="s">
        <v>162</v>
      </c>
      <c r="E379" s="246" t="s">
        <v>663</v>
      </c>
      <c r="F379" s="247" t="s">
        <v>664</v>
      </c>
      <c r="G379" s="248" t="s">
        <v>665</v>
      </c>
      <c r="H379" s="300"/>
      <c r="I379" s="250"/>
      <c r="J379" s="251">
        <f>ROUND(I379*H379,2)</f>
        <v>0</v>
      </c>
      <c r="K379" s="247" t="s">
        <v>166</v>
      </c>
      <c r="L379" s="43"/>
      <c r="M379" s="252" t="s">
        <v>1</v>
      </c>
      <c r="N379" s="253" t="s">
        <v>43</v>
      </c>
      <c r="O379" s="93"/>
      <c r="P379" s="254">
        <f>O379*H379</f>
        <v>0</v>
      </c>
      <c r="Q379" s="254">
        <v>0</v>
      </c>
      <c r="R379" s="254">
        <f>Q379*H379</f>
        <v>0</v>
      </c>
      <c r="S379" s="254">
        <v>0</v>
      </c>
      <c r="T379" s="255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56" t="s">
        <v>249</v>
      </c>
      <c r="AT379" s="256" t="s">
        <v>162</v>
      </c>
      <c r="AU379" s="256" t="s">
        <v>88</v>
      </c>
      <c r="AY379" s="17" t="s">
        <v>160</v>
      </c>
      <c r="BE379" s="145">
        <f>IF(N379="základní",J379,0)</f>
        <v>0</v>
      </c>
      <c r="BF379" s="145">
        <f>IF(N379="snížená",J379,0)</f>
        <v>0</v>
      </c>
      <c r="BG379" s="145">
        <f>IF(N379="zákl. přenesená",J379,0)</f>
        <v>0</v>
      </c>
      <c r="BH379" s="145">
        <f>IF(N379="sníž. přenesená",J379,0)</f>
        <v>0</v>
      </c>
      <c r="BI379" s="145">
        <f>IF(N379="nulová",J379,0)</f>
        <v>0</v>
      </c>
      <c r="BJ379" s="17" t="s">
        <v>86</v>
      </c>
      <c r="BK379" s="145">
        <f>ROUND(I379*H379,2)</f>
        <v>0</v>
      </c>
      <c r="BL379" s="17" t="s">
        <v>249</v>
      </c>
      <c r="BM379" s="256" t="s">
        <v>666</v>
      </c>
    </row>
    <row r="380" s="12" customFormat="1" ht="22.8" customHeight="1">
      <c r="A380" s="12"/>
      <c r="B380" s="230"/>
      <c r="C380" s="231"/>
      <c r="D380" s="232" t="s">
        <v>77</v>
      </c>
      <c r="E380" s="243" t="s">
        <v>667</v>
      </c>
      <c r="F380" s="243" t="s">
        <v>668</v>
      </c>
      <c r="G380" s="231"/>
      <c r="H380" s="231"/>
      <c r="I380" s="234"/>
      <c r="J380" s="244">
        <f>BK380</f>
        <v>0</v>
      </c>
      <c r="K380" s="231"/>
      <c r="L380" s="235"/>
      <c r="M380" s="236"/>
      <c r="N380" s="237"/>
      <c r="O380" s="237"/>
      <c r="P380" s="238">
        <f>SUM(P381:P423)</f>
        <v>0</v>
      </c>
      <c r="Q380" s="237"/>
      <c r="R380" s="238">
        <f>SUM(R381:R423)</f>
        <v>1.5998022000000001</v>
      </c>
      <c r="S380" s="237"/>
      <c r="T380" s="239">
        <f>SUM(T381:T423)</f>
        <v>2.7397334999999998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40" t="s">
        <v>88</v>
      </c>
      <c r="AT380" s="241" t="s">
        <v>77</v>
      </c>
      <c r="AU380" s="241" t="s">
        <v>86</v>
      </c>
      <c r="AY380" s="240" t="s">
        <v>160</v>
      </c>
      <c r="BK380" s="242">
        <f>SUM(BK381:BK423)</f>
        <v>0</v>
      </c>
    </row>
    <row r="381" s="2" customFormat="1" ht="24.15" customHeight="1">
      <c r="A381" s="40"/>
      <c r="B381" s="41"/>
      <c r="C381" s="245" t="s">
        <v>669</v>
      </c>
      <c r="D381" s="245" t="s">
        <v>162</v>
      </c>
      <c r="E381" s="246" t="s">
        <v>670</v>
      </c>
      <c r="F381" s="247" t="s">
        <v>671</v>
      </c>
      <c r="G381" s="248" t="s">
        <v>239</v>
      </c>
      <c r="H381" s="249">
        <v>31.960000000000001</v>
      </c>
      <c r="I381" s="250"/>
      <c r="J381" s="251">
        <f>ROUND(I381*H381,2)</f>
        <v>0</v>
      </c>
      <c r="K381" s="247" t="s">
        <v>166</v>
      </c>
      <c r="L381" s="43"/>
      <c r="M381" s="252" t="s">
        <v>1</v>
      </c>
      <c r="N381" s="253" t="s">
        <v>43</v>
      </c>
      <c r="O381" s="93"/>
      <c r="P381" s="254">
        <f>O381*H381</f>
        <v>0</v>
      </c>
      <c r="Q381" s="254">
        <v>0</v>
      </c>
      <c r="R381" s="254">
        <f>Q381*H381</f>
        <v>0</v>
      </c>
      <c r="S381" s="254">
        <v>0.01174</v>
      </c>
      <c r="T381" s="255">
        <f>S381*H381</f>
        <v>0.3752104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56" t="s">
        <v>249</v>
      </c>
      <c r="AT381" s="256" t="s">
        <v>162</v>
      </c>
      <c r="AU381" s="256" t="s">
        <v>88</v>
      </c>
      <c r="AY381" s="17" t="s">
        <v>160</v>
      </c>
      <c r="BE381" s="145">
        <f>IF(N381="základní",J381,0)</f>
        <v>0</v>
      </c>
      <c r="BF381" s="145">
        <f>IF(N381="snížená",J381,0)</f>
        <v>0</v>
      </c>
      <c r="BG381" s="145">
        <f>IF(N381="zákl. přenesená",J381,0)</f>
        <v>0</v>
      </c>
      <c r="BH381" s="145">
        <f>IF(N381="sníž. přenesená",J381,0)</f>
        <v>0</v>
      </c>
      <c r="BI381" s="145">
        <f>IF(N381="nulová",J381,0)</f>
        <v>0</v>
      </c>
      <c r="BJ381" s="17" t="s">
        <v>86</v>
      </c>
      <c r="BK381" s="145">
        <f>ROUND(I381*H381,2)</f>
        <v>0</v>
      </c>
      <c r="BL381" s="17" t="s">
        <v>249</v>
      </c>
      <c r="BM381" s="256" t="s">
        <v>672</v>
      </c>
    </row>
    <row r="382" s="13" customFormat="1">
      <c r="A382" s="13"/>
      <c r="B382" s="257"/>
      <c r="C382" s="258"/>
      <c r="D382" s="259" t="s">
        <v>178</v>
      </c>
      <c r="E382" s="260" t="s">
        <v>1</v>
      </c>
      <c r="F382" s="261" t="s">
        <v>673</v>
      </c>
      <c r="G382" s="258"/>
      <c r="H382" s="262">
        <v>12.119999999999999</v>
      </c>
      <c r="I382" s="263"/>
      <c r="J382" s="258"/>
      <c r="K382" s="258"/>
      <c r="L382" s="264"/>
      <c r="M382" s="265"/>
      <c r="N382" s="266"/>
      <c r="O382" s="266"/>
      <c r="P382" s="266"/>
      <c r="Q382" s="266"/>
      <c r="R382" s="266"/>
      <c r="S382" s="266"/>
      <c r="T382" s="26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8" t="s">
        <v>178</v>
      </c>
      <c r="AU382" s="268" t="s">
        <v>88</v>
      </c>
      <c r="AV382" s="13" t="s">
        <v>88</v>
      </c>
      <c r="AW382" s="13" t="s">
        <v>32</v>
      </c>
      <c r="AX382" s="13" t="s">
        <v>78</v>
      </c>
      <c r="AY382" s="268" t="s">
        <v>160</v>
      </c>
    </row>
    <row r="383" s="13" customFormat="1">
      <c r="A383" s="13"/>
      <c r="B383" s="257"/>
      <c r="C383" s="258"/>
      <c r="D383" s="259" t="s">
        <v>178</v>
      </c>
      <c r="E383" s="260" t="s">
        <v>1</v>
      </c>
      <c r="F383" s="261" t="s">
        <v>674</v>
      </c>
      <c r="G383" s="258"/>
      <c r="H383" s="262">
        <v>9.9000000000000004</v>
      </c>
      <c r="I383" s="263"/>
      <c r="J383" s="258"/>
      <c r="K383" s="258"/>
      <c r="L383" s="264"/>
      <c r="M383" s="265"/>
      <c r="N383" s="266"/>
      <c r="O383" s="266"/>
      <c r="P383" s="266"/>
      <c r="Q383" s="266"/>
      <c r="R383" s="266"/>
      <c r="S383" s="266"/>
      <c r="T383" s="26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8" t="s">
        <v>178</v>
      </c>
      <c r="AU383" s="268" t="s">
        <v>88</v>
      </c>
      <c r="AV383" s="13" t="s">
        <v>88</v>
      </c>
      <c r="AW383" s="13" t="s">
        <v>32</v>
      </c>
      <c r="AX383" s="13" t="s">
        <v>78</v>
      </c>
      <c r="AY383" s="268" t="s">
        <v>160</v>
      </c>
    </row>
    <row r="384" s="13" customFormat="1">
      <c r="A384" s="13"/>
      <c r="B384" s="257"/>
      <c r="C384" s="258"/>
      <c r="D384" s="259" t="s">
        <v>178</v>
      </c>
      <c r="E384" s="260" t="s">
        <v>1</v>
      </c>
      <c r="F384" s="261" t="s">
        <v>675</v>
      </c>
      <c r="G384" s="258"/>
      <c r="H384" s="262">
        <v>9.9399999999999995</v>
      </c>
      <c r="I384" s="263"/>
      <c r="J384" s="258"/>
      <c r="K384" s="258"/>
      <c r="L384" s="264"/>
      <c r="M384" s="265"/>
      <c r="N384" s="266"/>
      <c r="O384" s="266"/>
      <c r="P384" s="266"/>
      <c r="Q384" s="266"/>
      <c r="R384" s="266"/>
      <c r="S384" s="266"/>
      <c r="T384" s="26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8" t="s">
        <v>178</v>
      </c>
      <c r="AU384" s="268" t="s">
        <v>88</v>
      </c>
      <c r="AV384" s="13" t="s">
        <v>88</v>
      </c>
      <c r="AW384" s="13" t="s">
        <v>32</v>
      </c>
      <c r="AX384" s="13" t="s">
        <v>78</v>
      </c>
      <c r="AY384" s="268" t="s">
        <v>160</v>
      </c>
    </row>
    <row r="385" s="14" customFormat="1">
      <c r="A385" s="14"/>
      <c r="B385" s="269"/>
      <c r="C385" s="270"/>
      <c r="D385" s="259" t="s">
        <v>178</v>
      </c>
      <c r="E385" s="271" t="s">
        <v>1</v>
      </c>
      <c r="F385" s="272" t="s">
        <v>184</v>
      </c>
      <c r="G385" s="270"/>
      <c r="H385" s="273">
        <v>31.960000000000001</v>
      </c>
      <c r="I385" s="274"/>
      <c r="J385" s="270"/>
      <c r="K385" s="270"/>
      <c r="L385" s="275"/>
      <c r="M385" s="276"/>
      <c r="N385" s="277"/>
      <c r="O385" s="277"/>
      <c r="P385" s="277"/>
      <c r="Q385" s="277"/>
      <c r="R385" s="277"/>
      <c r="S385" s="277"/>
      <c r="T385" s="27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9" t="s">
        <v>178</v>
      </c>
      <c r="AU385" s="279" t="s">
        <v>88</v>
      </c>
      <c r="AV385" s="14" t="s">
        <v>167</v>
      </c>
      <c r="AW385" s="14" t="s">
        <v>32</v>
      </c>
      <c r="AX385" s="14" t="s">
        <v>86</v>
      </c>
      <c r="AY385" s="279" t="s">
        <v>160</v>
      </c>
    </row>
    <row r="386" s="2" customFormat="1" ht="24.15" customHeight="1">
      <c r="A386" s="40"/>
      <c r="B386" s="41"/>
      <c r="C386" s="245" t="s">
        <v>676</v>
      </c>
      <c r="D386" s="245" t="s">
        <v>162</v>
      </c>
      <c r="E386" s="246" t="s">
        <v>677</v>
      </c>
      <c r="F386" s="247" t="s">
        <v>678</v>
      </c>
      <c r="G386" s="248" t="s">
        <v>165</v>
      </c>
      <c r="H386" s="249">
        <v>28.43</v>
      </c>
      <c r="I386" s="250"/>
      <c r="J386" s="251">
        <f>ROUND(I386*H386,2)</f>
        <v>0</v>
      </c>
      <c r="K386" s="247" t="s">
        <v>166</v>
      </c>
      <c r="L386" s="43"/>
      <c r="M386" s="252" t="s">
        <v>1</v>
      </c>
      <c r="N386" s="253" t="s">
        <v>43</v>
      </c>
      <c r="O386" s="93"/>
      <c r="P386" s="254">
        <f>O386*H386</f>
        <v>0</v>
      </c>
      <c r="Q386" s="254">
        <v>0</v>
      </c>
      <c r="R386" s="254">
        <f>Q386*H386</f>
        <v>0</v>
      </c>
      <c r="S386" s="254">
        <v>0.083169999999999994</v>
      </c>
      <c r="T386" s="255">
        <f>S386*H386</f>
        <v>2.3645231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56" t="s">
        <v>249</v>
      </c>
      <c r="AT386" s="256" t="s">
        <v>162</v>
      </c>
      <c r="AU386" s="256" t="s">
        <v>88</v>
      </c>
      <c r="AY386" s="17" t="s">
        <v>160</v>
      </c>
      <c r="BE386" s="145">
        <f>IF(N386="základní",J386,0)</f>
        <v>0</v>
      </c>
      <c r="BF386" s="145">
        <f>IF(N386="snížená",J386,0)</f>
        <v>0</v>
      </c>
      <c r="BG386" s="145">
        <f>IF(N386="zákl. přenesená",J386,0)</f>
        <v>0</v>
      </c>
      <c r="BH386" s="145">
        <f>IF(N386="sníž. přenesená",J386,0)</f>
        <v>0</v>
      </c>
      <c r="BI386" s="145">
        <f>IF(N386="nulová",J386,0)</f>
        <v>0</v>
      </c>
      <c r="BJ386" s="17" t="s">
        <v>86</v>
      </c>
      <c r="BK386" s="145">
        <f>ROUND(I386*H386,2)</f>
        <v>0</v>
      </c>
      <c r="BL386" s="17" t="s">
        <v>249</v>
      </c>
      <c r="BM386" s="256" t="s">
        <v>679</v>
      </c>
    </row>
    <row r="387" s="13" customFormat="1">
      <c r="A387" s="13"/>
      <c r="B387" s="257"/>
      <c r="C387" s="258"/>
      <c r="D387" s="259" t="s">
        <v>178</v>
      </c>
      <c r="E387" s="260" t="s">
        <v>1</v>
      </c>
      <c r="F387" s="261" t="s">
        <v>680</v>
      </c>
      <c r="G387" s="258"/>
      <c r="H387" s="262">
        <v>28.43</v>
      </c>
      <c r="I387" s="263"/>
      <c r="J387" s="258"/>
      <c r="K387" s="258"/>
      <c r="L387" s="264"/>
      <c r="M387" s="265"/>
      <c r="N387" s="266"/>
      <c r="O387" s="266"/>
      <c r="P387" s="266"/>
      <c r="Q387" s="266"/>
      <c r="R387" s="266"/>
      <c r="S387" s="266"/>
      <c r="T387" s="26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8" t="s">
        <v>178</v>
      </c>
      <c r="AU387" s="268" t="s">
        <v>88</v>
      </c>
      <c r="AV387" s="13" t="s">
        <v>88</v>
      </c>
      <c r="AW387" s="13" t="s">
        <v>32</v>
      </c>
      <c r="AX387" s="13" t="s">
        <v>86</v>
      </c>
      <c r="AY387" s="268" t="s">
        <v>160</v>
      </c>
    </row>
    <row r="388" s="2" customFormat="1" ht="16.5" customHeight="1">
      <c r="A388" s="40"/>
      <c r="B388" s="41"/>
      <c r="C388" s="245" t="s">
        <v>681</v>
      </c>
      <c r="D388" s="245" t="s">
        <v>162</v>
      </c>
      <c r="E388" s="246" t="s">
        <v>682</v>
      </c>
      <c r="F388" s="247" t="s">
        <v>683</v>
      </c>
      <c r="G388" s="248" t="s">
        <v>165</v>
      </c>
      <c r="H388" s="249">
        <v>28.210000000000001</v>
      </c>
      <c r="I388" s="250"/>
      <c r="J388" s="251">
        <f>ROUND(I388*H388,2)</f>
        <v>0</v>
      </c>
      <c r="K388" s="247" t="s">
        <v>176</v>
      </c>
      <c r="L388" s="43"/>
      <c r="M388" s="252" t="s">
        <v>1</v>
      </c>
      <c r="N388" s="253" t="s">
        <v>43</v>
      </c>
      <c r="O388" s="93"/>
      <c r="P388" s="254">
        <f>O388*H388</f>
        <v>0</v>
      </c>
      <c r="Q388" s="254">
        <v>0</v>
      </c>
      <c r="R388" s="254">
        <f>Q388*H388</f>
        <v>0</v>
      </c>
      <c r="S388" s="254">
        <v>0</v>
      </c>
      <c r="T388" s="255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56" t="s">
        <v>249</v>
      </c>
      <c r="AT388" s="256" t="s">
        <v>162</v>
      </c>
      <c r="AU388" s="256" t="s">
        <v>88</v>
      </c>
      <c r="AY388" s="17" t="s">
        <v>160</v>
      </c>
      <c r="BE388" s="145">
        <f>IF(N388="základní",J388,0)</f>
        <v>0</v>
      </c>
      <c r="BF388" s="145">
        <f>IF(N388="snížená",J388,0)</f>
        <v>0</v>
      </c>
      <c r="BG388" s="145">
        <f>IF(N388="zákl. přenesená",J388,0)</f>
        <v>0</v>
      </c>
      <c r="BH388" s="145">
        <f>IF(N388="sníž. přenesená",J388,0)</f>
        <v>0</v>
      </c>
      <c r="BI388" s="145">
        <f>IF(N388="nulová",J388,0)</f>
        <v>0</v>
      </c>
      <c r="BJ388" s="17" t="s">
        <v>86</v>
      </c>
      <c r="BK388" s="145">
        <f>ROUND(I388*H388,2)</f>
        <v>0</v>
      </c>
      <c r="BL388" s="17" t="s">
        <v>249</v>
      </c>
      <c r="BM388" s="256" t="s">
        <v>684</v>
      </c>
    </row>
    <row r="389" s="13" customFormat="1">
      <c r="A389" s="13"/>
      <c r="B389" s="257"/>
      <c r="C389" s="258"/>
      <c r="D389" s="259" t="s">
        <v>178</v>
      </c>
      <c r="E389" s="260" t="s">
        <v>1</v>
      </c>
      <c r="F389" s="261" t="s">
        <v>457</v>
      </c>
      <c r="G389" s="258"/>
      <c r="H389" s="262">
        <v>17.550000000000001</v>
      </c>
      <c r="I389" s="263"/>
      <c r="J389" s="258"/>
      <c r="K389" s="258"/>
      <c r="L389" s="264"/>
      <c r="M389" s="265"/>
      <c r="N389" s="266"/>
      <c r="O389" s="266"/>
      <c r="P389" s="266"/>
      <c r="Q389" s="266"/>
      <c r="R389" s="266"/>
      <c r="S389" s="266"/>
      <c r="T389" s="26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8" t="s">
        <v>178</v>
      </c>
      <c r="AU389" s="268" t="s">
        <v>88</v>
      </c>
      <c r="AV389" s="13" t="s">
        <v>88</v>
      </c>
      <c r="AW389" s="13" t="s">
        <v>32</v>
      </c>
      <c r="AX389" s="13" t="s">
        <v>78</v>
      </c>
      <c r="AY389" s="268" t="s">
        <v>160</v>
      </c>
    </row>
    <row r="390" s="13" customFormat="1">
      <c r="A390" s="13"/>
      <c r="B390" s="257"/>
      <c r="C390" s="258"/>
      <c r="D390" s="259" t="s">
        <v>178</v>
      </c>
      <c r="E390" s="260" t="s">
        <v>1</v>
      </c>
      <c r="F390" s="261" t="s">
        <v>458</v>
      </c>
      <c r="G390" s="258"/>
      <c r="H390" s="262">
        <v>10.66</v>
      </c>
      <c r="I390" s="263"/>
      <c r="J390" s="258"/>
      <c r="K390" s="258"/>
      <c r="L390" s="264"/>
      <c r="M390" s="265"/>
      <c r="N390" s="266"/>
      <c r="O390" s="266"/>
      <c r="P390" s="266"/>
      <c r="Q390" s="266"/>
      <c r="R390" s="266"/>
      <c r="S390" s="266"/>
      <c r="T390" s="26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8" t="s">
        <v>178</v>
      </c>
      <c r="AU390" s="268" t="s">
        <v>88</v>
      </c>
      <c r="AV390" s="13" t="s">
        <v>88</v>
      </c>
      <c r="AW390" s="13" t="s">
        <v>32</v>
      </c>
      <c r="AX390" s="13" t="s">
        <v>78</v>
      </c>
      <c r="AY390" s="268" t="s">
        <v>160</v>
      </c>
    </row>
    <row r="391" s="14" customFormat="1">
      <c r="A391" s="14"/>
      <c r="B391" s="269"/>
      <c r="C391" s="270"/>
      <c r="D391" s="259" t="s">
        <v>178</v>
      </c>
      <c r="E391" s="271" t="s">
        <v>1</v>
      </c>
      <c r="F391" s="272" t="s">
        <v>184</v>
      </c>
      <c r="G391" s="270"/>
      <c r="H391" s="273">
        <v>28.210000000000001</v>
      </c>
      <c r="I391" s="274"/>
      <c r="J391" s="270"/>
      <c r="K391" s="270"/>
      <c r="L391" s="275"/>
      <c r="M391" s="276"/>
      <c r="N391" s="277"/>
      <c r="O391" s="277"/>
      <c r="P391" s="277"/>
      <c r="Q391" s="277"/>
      <c r="R391" s="277"/>
      <c r="S391" s="277"/>
      <c r="T391" s="27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79" t="s">
        <v>178</v>
      </c>
      <c r="AU391" s="279" t="s">
        <v>88</v>
      </c>
      <c r="AV391" s="14" t="s">
        <v>167</v>
      </c>
      <c r="AW391" s="14" t="s">
        <v>32</v>
      </c>
      <c r="AX391" s="14" t="s">
        <v>86</v>
      </c>
      <c r="AY391" s="279" t="s">
        <v>160</v>
      </c>
    </row>
    <row r="392" s="2" customFormat="1" ht="16.5" customHeight="1">
      <c r="A392" s="40"/>
      <c r="B392" s="41"/>
      <c r="C392" s="245" t="s">
        <v>685</v>
      </c>
      <c r="D392" s="245" t="s">
        <v>162</v>
      </c>
      <c r="E392" s="246" t="s">
        <v>686</v>
      </c>
      <c r="F392" s="247" t="s">
        <v>687</v>
      </c>
      <c r="G392" s="248" t="s">
        <v>165</v>
      </c>
      <c r="H392" s="249">
        <v>28.210000000000001</v>
      </c>
      <c r="I392" s="250"/>
      <c r="J392" s="251">
        <f>ROUND(I392*H392,2)</f>
        <v>0</v>
      </c>
      <c r="K392" s="247" t="s">
        <v>176</v>
      </c>
      <c r="L392" s="43"/>
      <c r="M392" s="252" t="s">
        <v>1</v>
      </c>
      <c r="N392" s="253" t="s">
        <v>43</v>
      </c>
      <c r="O392" s="93"/>
      <c r="P392" s="254">
        <f>O392*H392</f>
        <v>0</v>
      </c>
      <c r="Q392" s="254">
        <v>0.00029999999999999997</v>
      </c>
      <c r="R392" s="254">
        <f>Q392*H392</f>
        <v>0.008463</v>
      </c>
      <c r="S392" s="254">
        <v>0</v>
      </c>
      <c r="T392" s="255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56" t="s">
        <v>249</v>
      </c>
      <c r="AT392" s="256" t="s">
        <v>162</v>
      </c>
      <c r="AU392" s="256" t="s">
        <v>88</v>
      </c>
      <c r="AY392" s="17" t="s">
        <v>160</v>
      </c>
      <c r="BE392" s="145">
        <f>IF(N392="základní",J392,0)</f>
        <v>0</v>
      </c>
      <c r="BF392" s="145">
        <f>IF(N392="snížená",J392,0)</f>
        <v>0</v>
      </c>
      <c r="BG392" s="145">
        <f>IF(N392="zákl. přenesená",J392,0)</f>
        <v>0</v>
      </c>
      <c r="BH392" s="145">
        <f>IF(N392="sníž. přenesená",J392,0)</f>
        <v>0</v>
      </c>
      <c r="BI392" s="145">
        <f>IF(N392="nulová",J392,0)</f>
        <v>0</v>
      </c>
      <c r="BJ392" s="17" t="s">
        <v>86</v>
      </c>
      <c r="BK392" s="145">
        <f>ROUND(I392*H392,2)</f>
        <v>0</v>
      </c>
      <c r="BL392" s="17" t="s">
        <v>249</v>
      </c>
      <c r="BM392" s="256" t="s">
        <v>688</v>
      </c>
    </row>
    <row r="393" s="2" customFormat="1" ht="24.15" customHeight="1">
      <c r="A393" s="40"/>
      <c r="B393" s="41"/>
      <c r="C393" s="245" t="s">
        <v>689</v>
      </c>
      <c r="D393" s="245" t="s">
        <v>162</v>
      </c>
      <c r="E393" s="246" t="s">
        <v>690</v>
      </c>
      <c r="F393" s="247" t="s">
        <v>691</v>
      </c>
      <c r="G393" s="248" t="s">
        <v>165</v>
      </c>
      <c r="H393" s="249">
        <v>28.210000000000001</v>
      </c>
      <c r="I393" s="250"/>
      <c r="J393" s="251">
        <f>ROUND(I393*H393,2)</f>
        <v>0</v>
      </c>
      <c r="K393" s="247" t="s">
        <v>166</v>
      </c>
      <c r="L393" s="43"/>
      <c r="M393" s="252" t="s">
        <v>1</v>
      </c>
      <c r="N393" s="253" t="s">
        <v>43</v>
      </c>
      <c r="O393" s="93"/>
      <c r="P393" s="254">
        <f>O393*H393</f>
        <v>0</v>
      </c>
      <c r="Q393" s="254">
        <v>0.0074999999999999997</v>
      </c>
      <c r="R393" s="254">
        <f>Q393*H393</f>
        <v>0.21157499999999999</v>
      </c>
      <c r="S393" s="254">
        <v>0</v>
      </c>
      <c r="T393" s="255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56" t="s">
        <v>249</v>
      </c>
      <c r="AT393" s="256" t="s">
        <v>162</v>
      </c>
      <c r="AU393" s="256" t="s">
        <v>88</v>
      </c>
      <c r="AY393" s="17" t="s">
        <v>160</v>
      </c>
      <c r="BE393" s="145">
        <f>IF(N393="základní",J393,0)</f>
        <v>0</v>
      </c>
      <c r="BF393" s="145">
        <f>IF(N393="snížená",J393,0)</f>
        <v>0</v>
      </c>
      <c r="BG393" s="145">
        <f>IF(N393="zákl. přenesená",J393,0)</f>
        <v>0</v>
      </c>
      <c r="BH393" s="145">
        <f>IF(N393="sníž. přenesená",J393,0)</f>
        <v>0</v>
      </c>
      <c r="BI393" s="145">
        <f>IF(N393="nulová",J393,0)</f>
        <v>0</v>
      </c>
      <c r="BJ393" s="17" t="s">
        <v>86</v>
      </c>
      <c r="BK393" s="145">
        <f>ROUND(I393*H393,2)</f>
        <v>0</v>
      </c>
      <c r="BL393" s="17" t="s">
        <v>249</v>
      </c>
      <c r="BM393" s="256" t="s">
        <v>692</v>
      </c>
    </row>
    <row r="394" s="2" customFormat="1" ht="24.15" customHeight="1">
      <c r="A394" s="40"/>
      <c r="B394" s="41"/>
      <c r="C394" s="245" t="s">
        <v>693</v>
      </c>
      <c r="D394" s="245" t="s">
        <v>162</v>
      </c>
      <c r="E394" s="246" t="s">
        <v>694</v>
      </c>
      <c r="F394" s="247" t="s">
        <v>695</v>
      </c>
      <c r="G394" s="248" t="s">
        <v>239</v>
      </c>
      <c r="H394" s="249">
        <v>11.619999999999999</v>
      </c>
      <c r="I394" s="250"/>
      <c r="J394" s="251">
        <f>ROUND(I394*H394,2)</f>
        <v>0</v>
      </c>
      <c r="K394" s="247" t="s">
        <v>176</v>
      </c>
      <c r="L394" s="43"/>
      <c r="M394" s="252" t="s">
        <v>1</v>
      </c>
      <c r="N394" s="253" t="s">
        <v>43</v>
      </c>
      <c r="O394" s="93"/>
      <c r="P394" s="254">
        <f>O394*H394</f>
        <v>0</v>
      </c>
      <c r="Q394" s="254">
        <v>0.00042999999999999999</v>
      </c>
      <c r="R394" s="254">
        <f>Q394*H394</f>
        <v>0.0049965999999999995</v>
      </c>
      <c r="S394" s="254">
        <v>0</v>
      </c>
      <c r="T394" s="255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56" t="s">
        <v>249</v>
      </c>
      <c r="AT394" s="256" t="s">
        <v>162</v>
      </c>
      <c r="AU394" s="256" t="s">
        <v>88</v>
      </c>
      <c r="AY394" s="17" t="s">
        <v>160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7" t="s">
        <v>86</v>
      </c>
      <c r="BK394" s="145">
        <f>ROUND(I394*H394,2)</f>
        <v>0</v>
      </c>
      <c r="BL394" s="17" t="s">
        <v>249</v>
      </c>
      <c r="BM394" s="256" t="s">
        <v>696</v>
      </c>
    </row>
    <row r="395" s="13" customFormat="1">
      <c r="A395" s="13"/>
      <c r="B395" s="257"/>
      <c r="C395" s="258"/>
      <c r="D395" s="259" t="s">
        <v>178</v>
      </c>
      <c r="E395" s="260" t="s">
        <v>1</v>
      </c>
      <c r="F395" s="261" t="s">
        <v>299</v>
      </c>
      <c r="G395" s="258"/>
      <c r="H395" s="262">
        <v>11.619999999999999</v>
      </c>
      <c r="I395" s="263"/>
      <c r="J395" s="258"/>
      <c r="K395" s="258"/>
      <c r="L395" s="264"/>
      <c r="M395" s="265"/>
      <c r="N395" s="266"/>
      <c r="O395" s="266"/>
      <c r="P395" s="266"/>
      <c r="Q395" s="266"/>
      <c r="R395" s="266"/>
      <c r="S395" s="266"/>
      <c r="T395" s="26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8" t="s">
        <v>178</v>
      </c>
      <c r="AU395" s="268" t="s">
        <v>88</v>
      </c>
      <c r="AV395" s="13" t="s">
        <v>88</v>
      </c>
      <c r="AW395" s="13" t="s">
        <v>32</v>
      </c>
      <c r="AX395" s="13" t="s">
        <v>86</v>
      </c>
      <c r="AY395" s="268" t="s">
        <v>160</v>
      </c>
    </row>
    <row r="396" s="2" customFormat="1" ht="37.8" customHeight="1">
      <c r="A396" s="40"/>
      <c r="B396" s="41"/>
      <c r="C396" s="245" t="s">
        <v>697</v>
      </c>
      <c r="D396" s="245" t="s">
        <v>162</v>
      </c>
      <c r="E396" s="246" t="s">
        <v>698</v>
      </c>
      <c r="F396" s="247" t="s">
        <v>699</v>
      </c>
      <c r="G396" s="248" t="s">
        <v>165</v>
      </c>
      <c r="H396" s="249">
        <v>28.210000000000001</v>
      </c>
      <c r="I396" s="250"/>
      <c r="J396" s="251">
        <f>ROUND(I396*H396,2)</f>
        <v>0</v>
      </c>
      <c r="K396" s="247" t="s">
        <v>176</v>
      </c>
      <c r="L396" s="43"/>
      <c r="M396" s="252" t="s">
        <v>1</v>
      </c>
      <c r="N396" s="253" t="s">
        <v>43</v>
      </c>
      <c r="O396" s="93"/>
      <c r="P396" s="254">
        <f>O396*H396</f>
        <v>0</v>
      </c>
      <c r="Q396" s="254">
        <v>0.0082199999999999999</v>
      </c>
      <c r="R396" s="254">
        <f>Q396*H396</f>
        <v>0.23188620000000002</v>
      </c>
      <c r="S396" s="254">
        <v>0</v>
      </c>
      <c r="T396" s="255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56" t="s">
        <v>249</v>
      </c>
      <c r="AT396" s="256" t="s">
        <v>162</v>
      </c>
      <c r="AU396" s="256" t="s">
        <v>88</v>
      </c>
      <c r="AY396" s="17" t="s">
        <v>160</v>
      </c>
      <c r="BE396" s="145">
        <f>IF(N396="základní",J396,0)</f>
        <v>0</v>
      </c>
      <c r="BF396" s="145">
        <f>IF(N396="snížená",J396,0)</f>
        <v>0</v>
      </c>
      <c r="BG396" s="145">
        <f>IF(N396="zákl. přenesená",J396,0)</f>
        <v>0</v>
      </c>
      <c r="BH396" s="145">
        <f>IF(N396="sníž. přenesená",J396,0)</f>
        <v>0</v>
      </c>
      <c r="BI396" s="145">
        <f>IF(N396="nulová",J396,0)</f>
        <v>0</v>
      </c>
      <c r="BJ396" s="17" t="s">
        <v>86</v>
      </c>
      <c r="BK396" s="145">
        <f>ROUND(I396*H396,2)</f>
        <v>0</v>
      </c>
      <c r="BL396" s="17" t="s">
        <v>249</v>
      </c>
      <c r="BM396" s="256" t="s">
        <v>700</v>
      </c>
    </row>
    <row r="397" s="13" customFormat="1">
      <c r="A397" s="13"/>
      <c r="B397" s="257"/>
      <c r="C397" s="258"/>
      <c r="D397" s="259" t="s">
        <v>178</v>
      </c>
      <c r="E397" s="260" t="s">
        <v>1</v>
      </c>
      <c r="F397" s="261" t="s">
        <v>457</v>
      </c>
      <c r="G397" s="258"/>
      <c r="H397" s="262">
        <v>17.550000000000001</v>
      </c>
      <c r="I397" s="263"/>
      <c r="J397" s="258"/>
      <c r="K397" s="258"/>
      <c r="L397" s="264"/>
      <c r="M397" s="265"/>
      <c r="N397" s="266"/>
      <c r="O397" s="266"/>
      <c r="P397" s="266"/>
      <c r="Q397" s="266"/>
      <c r="R397" s="266"/>
      <c r="S397" s="266"/>
      <c r="T397" s="26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8" t="s">
        <v>178</v>
      </c>
      <c r="AU397" s="268" t="s">
        <v>88</v>
      </c>
      <c r="AV397" s="13" t="s">
        <v>88</v>
      </c>
      <c r="AW397" s="13" t="s">
        <v>32</v>
      </c>
      <c r="AX397" s="13" t="s">
        <v>78</v>
      </c>
      <c r="AY397" s="268" t="s">
        <v>160</v>
      </c>
    </row>
    <row r="398" s="13" customFormat="1">
      <c r="A398" s="13"/>
      <c r="B398" s="257"/>
      <c r="C398" s="258"/>
      <c r="D398" s="259" t="s">
        <v>178</v>
      </c>
      <c r="E398" s="260" t="s">
        <v>1</v>
      </c>
      <c r="F398" s="261" t="s">
        <v>458</v>
      </c>
      <c r="G398" s="258"/>
      <c r="H398" s="262">
        <v>10.66</v>
      </c>
      <c r="I398" s="263"/>
      <c r="J398" s="258"/>
      <c r="K398" s="258"/>
      <c r="L398" s="264"/>
      <c r="M398" s="265"/>
      <c r="N398" s="266"/>
      <c r="O398" s="266"/>
      <c r="P398" s="266"/>
      <c r="Q398" s="266"/>
      <c r="R398" s="266"/>
      <c r="S398" s="266"/>
      <c r="T398" s="26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8" t="s">
        <v>178</v>
      </c>
      <c r="AU398" s="268" t="s">
        <v>88</v>
      </c>
      <c r="AV398" s="13" t="s">
        <v>88</v>
      </c>
      <c r="AW398" s="13" t="s">
        <v>32</v>
      </c>
      <c r="AX398" s="13" t="s">
        <v>78</v>
      </c>
      <c r="AY398" s="268" t="s">
        <v>160</v>
      </c>
    </row>
    <row r="399" s="14" customFormat="1">
      <c r="A399" s="14"/>
      <c r="B399" s="269"/>
      <c r="C399" s="270"/>
      <c r="D399" s="259" t="s">
        <v>178</v>
      </c>
      <c r="E399" s="271" t="s">
        <v>1</v>
      </c>
      <c r="F399" s="272" t="s">
        <v>184</v>
      </c>
      <c r="G399" s="270"/>
      <c r="H399" s="273">
        <v>28.210000000000001</v>
      </c>
      <c r="I399" s="274"/>
      <c r="J399" s="270"/>
      <c r="K399" s="270"/>
      <c r="L399" s="275"/>
      <c r="M399" s="276"/>
      <c r="N399" s="277"/>
      <c r="O399" s="277"/>
      <c r="P399" s="277"/>
      <c r="Q399" s="277"/>
      <c r="R399" s="277"/>
      <c r="S399" s="277"/>
      <c r="T399" s="27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9" t="s">
        <v>178</v>
      </c>
      <c r="AU399" s="279" t="s">
        <v>88</v>
      </c>
      <c r="AV399" s="14" t="s">
        <v>167</v>
      </c>
      <c r="AW399" s="14" t="s">
        <v>32</v>
      </c>
      <c r="AX399" s="14" t="s">
        <v>86</v>
      </c>
      <c r="AY399" s="279" t="s">
        <v>160</v>
      </c>
    </row>
    <row r="400" s="2" customFormat="1" ht="33" customHeight="1">
      <c r="A400" s="40"/>
      <c r="B400" s="41"/>
      <c r="C400" s="290" t="s">
        <v>701</v>
      </c>
      <c r="D400" s="290" t="s">
        <v>230</v>
      </c>
      <c r="E400" s="291" t="s">
        <v>702</v>
      </c>
      <c r="F400" s="292" t="s">
        <v>703</v>
      </c>
      <c r="G400" s="293" t="s">
        <v>165</v>
      </c>
      <c r="H400" s="294">
        <v>32.442</v>
      </c>
      <c r="I400" s="295"/>
      <c r="J400" s="296">
        <f>ROUND(I400*H400,2)</f>
        <v>0</v>
      </c>
      <c r="K400" s="292" t="s">
        <v>176</v>
      </c>
      <c r="L400" s="297"/>
      <c r="M400" s="298" t="s">
        <v>1</v>
      </c>
      <c r="N400" s="299" t="s">
        <v>43</v>
      </c>
      <c r="O400" s="93"/>
      <c r="P400" s="254">
        <f>O400*H400</f>
        <v>0</v>
      </c>
      <c r="Q400" s="254">
        <v>0.033000000000000002</v>
      </c>
      <c r="R400" s="254">
        <f>Q400*H400</f>
        <v>1.070586</v>
      </c>
      <c r="S400" s="254">
        <v>0</v>
      </c>
      <c r="T400" s="255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56" t="s">
        <v>339</v>
      </c>
      <c r="AT400" s="256" t="s">
        <v>230</v>
      </c>
      <c r="AU400" s="256" t="s">
        <v>88</v>
      </c>
      <c r="AY400" s="17" t="s">
        <v>160</v>
      </c>
      <c r="BE400" s="145">
        <f>IF(N400="základní",J400,0)</f>
        <v>0</v>
      </c>
      <c r="BF400" s="145">
        <f>IF(N400="snížená",J400,0)</f>
        <v>0</v>
      </c>
      <c r="BG400" s="145">
        <f>IF(N400="zákl. přenesená",J400,0)</f>
        <v>0</v>
      </c>
      <c r="BH400" s="145">
        <f>IF(N400="sníž. přenesená",J400,0)</f>
        <v>0</v>
      </c>
      <c r="BI400" s="145">
        <f>IF(N400="nulová",J400,0)</f>
        <v>0</v>
      </c>
      <c r="BJ400" s="17" t="s">
        <v>86</v>
      </c>
      <c r="BK400" s="145">
        <f>ROUND(I400*H400,2)</f>
        <v>0</v>
      </c>
      <c r="BL400" s="17" t="s">
        <v>249</v>
      </c>
      <c r="BM400" s="256" t="s">
        <v>704</v>
      </c>
    </row>
    <row r="401" s="13" customFormat="1">
      <c r="A401" s="13"/>
      <c r="B401" s="257"/>
      <c r="C401" s="258"/>
      <c r="D401" s="259" t="s">
        <v>178</v>
      </c>
      <c r="E401" s="258"/>
      <c r="F401" s="261" t="s">
        <v>705</v>
      </c>
      <c r="G401" s="258"/>
      <c r="H401" s="262">
        <v>32.442</v>
      </c>
      <c r="I401" s="263"/>
      <c r="J401" s="258"/>
      <c r="K401" s="258"/>
      <c r="L401" s="264"/>
      <c r="M401" s="265"/>
      <c r="N401" s="266"/>
      <c r="O401" s="266"/>
      <c r="P401" s="266"/>
      <c r="Q401" s="266"/>
      <c r="R401" s="266"/>
      <c r="S401" s="266"/>
      <c r="T401" s="26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8" t="s">
        <v>178</v>
      </c>
      <c r="AU401" s="268" t="s">
        <v>88</v>
      </c>
      <c r="AV401" s="13" t="s">
        <v>88</v>
      </c>
      <c r="AW401" s="13" t="s">
        <v>4</v>
      </c>
      <c r="AX401" s="13" t="s">
        <v>86</v>
      </c>
      <c r="AY401" s="268" t="s">
        <v>160</v>
      </c>
    </row>
    <row r="402" s="2" customFormat="1" ht="24.15" customHeight="1">
      <c r="A402" s="40"/>
      <c r="B402" s="41"/>
      <c r="C402" s="245" t="s">
        <v>706</v>
      </c>
      <c r="D402" s="245" t="s">
        <v>162</v>
      </c>
      <c r="E402" s="246" t="s">
        <v>707</v>
      </c>
      <c r="F402" s="247" t="s">
        <v>708</v>
      </c>
      <c r="G402" s="248" t="s">
        <v>165</v>
      </c>
      <c r="H402" s="249">
        <v>28.210000000000001</v>
      </c>
      <c r="I402" s="250"/>
      <c r="J402" s="251">
        <f>ROUND(I402*H402,2)</f>
        <v>0</v>
      </c>
      <c r="K402" s="247" t="s">
        <v>166</v>
      </c>
      <c r="L402" s="43"/>
      <c r="M402" s="252" t="s">
        <v>1</v>
      </c>
      <c r="N402" s="253" t="s">
        <v>43</v>
      </c>
      <c r="O402" s="93"/>
      <c r="P402" s="254">
        <f>O402*H402</f>
        <v>0</v>
      </c>
      <c r="Q402" s="254">
        <v>0</v>
      </c>
      <c r="R402" s="254">
        <f>Q402*H402</f>
        <v>0</v>
      </c>
      <c r="S402" s="254">
        <v>0</v>
      </c>
      <c r="T402" s="255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56" t="s">
        <v>249</v>
      </c>
      <c r="AT402" s="256" t="s">
        <v>162</v>
      </c>
      <c r="AU402" s="256" t="s">
        <v>88</v>
      </c>
      <c r="AY402" s="17" t="s">
        <v>160</v>
      </c>
      <c r="BE402" s="145">
        <f>IF(N402="základní",J402,0)</f>
        <v>0</v>
      </c>
      <c r="BF402" s="145">
        <f>IF(N402="snížená",J402,0)</f>
        <v>0</v>
      </c>
      <c r="BG402" s="145">
        <f>IF(N402="zákl. přenesená",J402,0)</f>
        <v>0</v>
      </c>
      <c r="BH402" s="145">
        <f>IF(N402="sníž. přenesená",J402,0)</f>
        <v>0</v>
      </c>
      <c r="BI402" s="145">
        <f>IF(N402="nulová",J402,0)</f>
        <v>0</v>
      </c>
      <c r="BJ402" s="17" t="s">
        <v>86</v>
      </c>
      <c r="BK402" s="145">
        <f>ROUND(I402*H402,2)</f>
        <v>0</v>
      </c>
      <c r="BL402" s="17" t="s">
        <v>249</v>
      </c>
      <c r="BM402" s="256" t="s">
        <v>709</v>
      </c>
    </row>
    <row r="403" s="2" customFormat="1" ht="24.15" customHeight="1">
      <c r="A403" s="40"/>
      <c r="B403" s="41"/>
      <c r="C403" s="245" t="s">
        <v>710</v>
      </c>
      <c r="D403" s="245" t="s">
        <v>162</v>
      </c>
      <c r="E403" s="246" t="s">
        <v>711</v>
      </c>
      <c r="F403" s="247" t="s">
        <v>712</v>
      </c>
      <c r="G403" s="248" t="s">
        <v>165</v>
      </c>
      <c r="H403" s="249">
        <v>30.722999999999999</v>
      </c>
      <c r="I403" s="250"/>
      <c r="J403" s="251">
        <f>ROUND(I403*H403,2)</f>
        <v>0</v>
      </c>
      <c r="K403" s="247" t="s">
        <v>166</v>
      </c>
      <c r="L403" s="43"/>
      <c r="M403" s="252" t="s">
        <v>1</v>
      </c>
      <c r="N403" s="253" t="s">
        <v>43</v>
      </c>
      <c r="O403" s="93"/>
      <c r="P403" s="254">
        <f>O403*H403</f>
        <v>0</v>
      </c>
      <c r="Q403" s="254">
        <v>0.0015</v>
      </c>
      <c r="R403" s="254">
        <f>Q403*H403</f>
        <v>0.0460845</v>
      </c>
      <c r="S403" s="254">
        <v>0</v>
      </c>
      <c r="T403" s="255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56" t="s">
        <v>249</v>
      </c>
      <c r="AT403" s="256" t="s">
        <v>162</v>
      </c>
      <c r="AU403" s="256" t="s">
        <v>88</v>
      </c>
      <c r="AY403" s="17" t="s">
        <v>160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7" t="s">
        <v>86</v>
      </c>
      <c r="BK403" s="145">
        <f>ROUND(I403*H403,2)</f>
        <v>0</v>
      </c>
      <c r="BL403" s="17" t="s">
        <v>249</v>
      </c>
      <c r="BM403" s="256" t="s">
        <v>713</v>
      </c>
    </row>
    <row r="404" s="13" customFormat="1">
      <c r="A404" s="13"/>
      <c r="B404" s="257"/>
      <c r="C404" s="258"/>
      <c r="D404" s="259" t="s">
        <v>178</v>
      </c>
      <c r="E404" s="260" t="s">
        <v>1</v>
      </c>
      <c r="F404" s="261" t="s">
        <v>714</v>
      </c>
      <c r="G404" s="258"/>
      <c r="H404" s="262">
        <v>12.220000000000001</v>
      </c>
      <c r="I404" s="263"/>
      <c r="J404" s="258"/>
      <c r="K404" s="258"/>
      <c r="L404" s="264"/>
      <c r="M404" s="265"/>
      <c r="N404" s="266"/>
      <c r="O404" s="266"/>
      <c r="P404" s="266"/>
      <c r="Q404" s="266"/>
      <c r="R404" s="266"/>
      <c r="S404" s="266"/>
      <c r="T404" s="26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8" t="s">
        <v>178</v>
      </c>
      <c r="AU404" s="268" t="s">
        <v>88</v>
      </c>
      <c r="AV404" s="13" t="s">
        <v>88</v>
      </c>
      <c r="AW404" s="13" t="s">
        <v>32</v>
      </c>
      <c r="AX404" s="13" t="s">
        <v>78</v>
      </c>
      <c r="AY404" s="268" t="s">
        <v>160</v>
      </c>
    </row>
    <row r="405" s="13" customFormat="1">
      <c r="A405" s="13"/>
      <c r="B405" s="257"/>
      <c r="C405" s="258"/>
      <c r="D405" s="259" t="s">
        <v>178</v>
      </c>
      <c r="E405" s="260" t="s">
        <v>1</v>
      </c>
      <c r="F405" s="261" t="s">
        <v>715</v>
      </c>
      <c r="G405" s="258"/>
      <c r="H405" s="262">
        <v>10.52</v>
      </c>
      <c r="I405" s="263"/>
      <c r="J405" s="258"/>
      <c r="K405" s="258"/>
      <c r="L405" s="264"/>
      <c r="M405" s="265"/>
      <c r="N405" s="266"/>
      <c r="O405" s="266"/>
      <c r="P405" s="266"/>
      <c r="Q405" s="266"/>
      <c r="R405" s="266"/>
      <c r="S405" s="266"/>
      <c r="T405" s="26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8" t="s">
        <v>178</v>
      </c>
      <c r="AU405" s="268" t="s">
        <v>88</v>
      </c>
      <c r="AV405" s="13" t="s">
        <v>88</v>
      </c>
      <c r="AW405" s="13" t="s">
        <v>32</v>
      </c>
      <c r="AX405" s="13" t="s">
        <v>78</v>
      </c>
      <c r="AY405" s="268" t="s">
        <v>160</v>
      </c>
    </row>
    <row r="406" s="13" customFormat="1">
      <c r="A406" s="13"/>
      <c r="B406" s="257"/>
      <c r="C406" s="258"/>
      <c r="D406" s="259" t="s">
        <v>178</v>
      </c>
      <c r="E406" s="260" t="s">
        <v>1</v>
      </c>
      <c r="F406" s="261" t="s">
        <v>716</v>
      </c>
      <c r="G406" s="258"/>
      <c r="H406" s="262">
        <v>7.9829999999999997</v>
      </c>
      <c r="I406" s="263"/>
      <c r="J406" s="258"/>
      <c r="K406" s="258"/>
      <c r="L406" s="264"/>
      <c r="M406" s="265"/>
      <c r="N406" s="266"/>
      <c r="O406" s="266"/>
      <c r="P406" s="266"/>
      <c r="Q406" s="266"/>
      <c r="R406" s="266"/>
      <c r="S406" s="266"/>
      <c r="T406" s="26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8" t="s">
        <v>178</v>
      </c>
      <c r="AU406" s="268" t="s">
        <v>88</v>
      </c>
      <c r="AV406" s="13" t="s">
        <v>88</v>
      </c>
      <c r="AW406" s="13" t="s">
        <v>32</v>
      </c>
      <c r="AX406" s="13" t="s">
        <v>78</v>
      </c>
      <c r="AY406" s="268" t="s">
        <v>160</v>
      </c>
    </row>
    <row r="407" s="14" customFormat="1">
      <c r="A407" s="14"/>
      <c r="B407" s="269"/>
      <c r="C407" s="270"/>
      <c r="D407" s="259" t="s">
        <v>178</v>
      </c>
      <c r="E407" s="271" t="s">
        <v>1</v>
      </c>
      <c r="F407" s="272" t="s">
        <v>184</v>
      </c>
      <c r="G407" s="270"/>
      <c r="H407" s="273">
        <v>30.723000000000003</v>
      </c>
      <c r="I407" s="274"/>
      <c r="J407" s="270"/>
      <c r="K407" s="270"/>
      <c r="L407" s="275"/>
      <c r="M407" s="276"/>
      <c r="N407" s="277"/>
      <c r="O407" s="277"/>
      <c r="P407" s="277"/>
      <c r="Q407" s="277"/>
      <c r="R407" s="277"/>
      <c r="S407" s="277"/>
      <c r="T407" s="27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9" t="s">
        <v>178</v>
      </c>
      <c r="AU407" s="279" t="s">
        <v>88</v>
      </c>
      <c r="AV407" s="14" t="s">
        <v>167</v>
      </c>
      <c r="AW407" s="14" t="s">
        <v>32</v>
      </c>
      <c r="AX407" s="14" t="s">
        <v>86</v>
      </c>
      <c r="AY407" s="279" t="s">
        <v>160</v>
      </c>
    </row>
    <row r="408" s="2" customFormat="1" ht="16.5" customHeight="1">
      <c r="A408" s="40"/>
      <c r="B408" s="41"/>
      <c r="C408" s="245" t="s">
        <v>717</v>
      </c>
      <c r="D408" s="245" t="s">
        <v>162</v>
      </c>
      <c r="E408" s="246" t="s">
        <v>718</v>
      </c>
      <c r="F408" s="247" t="s">
        <v>719</v>
      </c>
      <c r="G408" s="248" t="s">
        <v>239</v>
      </c>
      <c r="H408" s="249">
        <v>35</v>
      </c>
      <c r="I408" s="250"/>
      <c r="J408" s="251">
        <f>ROUND(I408*H408,2)</f>
        <v>0</v>
      </c>
      <c r="K408" s="247" t="s">
        <v>176</v>
      </c>
      <c r="L408" s="43"/>
      <c r="M408" s="252" t="s">
        <v>1</v>
      </c>
      <c r="N408" s="253" t="s">
        <v>43</v>
      </c>
      <c r="O408" s="93"/>
      <c r="P408" s="254">
        <f>O408*H408</f>
        <v>0</v>
      </c>
      <c r="Q408" s="254">
        <v>3.0000000000000001E-05</v>
      </c>
      <c r="R408" s="254">
        <f>Q408*H408</f>
        <v>0.0010499999999999999</v>
      </c>
      <c r="S408" s="254">
        <v>0</v>
      </c>
      <c r="T408" s="255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56" t="s">
        <v>249</v>
      </c>
      <c r="AT408" s="256" t="s">
        <v>162</v>
      </c>
      <c r="AU408" s="256" t="s">
        <v>88</v>
      </c>
      <c r="AY408" s="17" t="s">
        <v>160</v>
      </c>
      <c r="BE408" s="145">
        <f>IF(N408="základní",J408,0)</f>
        <v>0</v>
      </c>
      <c r="BF408" s="145">
        <f>IF(N408="snížená",J408,0)</f>
        <v>0</v>
      </c>
      <c r="BG408" s="145">
        <f>IF(N408="zákl. přenesená",J408,0)</f>
        <v>0</v>
      </c>
      <c r="BH408" s="145">
        <f>IF(N408="sníž. přenesená",J408,0)</f>
        <v>0</v>
      </c>
      <c r="BI408" s="145">
        <f>IF(N408="nulová",J408,0)</f>
        <v>0</v>
      </c>
      <c r="BJ408" s="17" t="s">
        <v>86</v>
      </c>
      <c r="BK408" s="145">
        <f>ROUND(I408*H408,2)</f>
        <v>0</v>
      </c>
      <c r="BL408" s="17" t="s">
        <v>249</v>
      </c>
      <c r="BM408" s="256" t="s">
        <v>720</v>
      </c>
    </row>
    <row r="409" s="2" customFormat="1" ht="16.5" customHeight="1">
      <c r="A409" s="40"/>
      <c r="B409" s="41"/>
      <c r="C409" s="245" t="s">
        <v>721</v>
      </c>
      <c r="D409" s="245" t="s">
        <v>162</v>
      </c>
      <c r="E409" s="246" t="s">
        <v>722</v>
      </c>
      <c r="F409" s="247" t="s">
        <v>723</v>
      </c>
      <c r="G409" s="248" t="s">
        <v>264</v>
      </c>
      <c r="H409" s="249">
        <v>32</v>
      </c>
      <c r="I409" s="250"/>
      <c r="J409" s="251">
        <f>ROUND(I409*H409,2)</f>
        <v>0</v>
      </c>
      <c r="K409" s="247" t="s">
        <v>166</v>
      </c>
      <c r="L409" s="43"/>
      <c r="M409" s="252" t="s">
        <v>1</v>
      </c>
      <c r="N409" s="253" t="s">
        <v>43</v>
      </c>
      <c r="O409" s="93"/>
      <c r="P409" s="254">
        <f>O409*H409</f>
        <v>0</v>
      </c>
      <c r="Q409" s="254">
        <v>0.00021000000000000001</v>
      </c>
      <c r="R409" s="254">
        <f>Q409*H409</f>
        <v>0.0067200000000000003</v>
      </c>
      <c r="S409" s="254">
        <v>0</v>
      </c>
      <c r="T409" s="255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56" t="s">
        <v>249</v>
      </c>
      <c r="AT409" s="256" t="s">
        <v>162</v>
      </c>
      <c r="AU409" s="256" t="s">
        <v>88</v>
      </c>
      <c r="AY409" s="17" t="s">
        <v>160</v>
      </c>
      <c r="BE409" s="145">
        <f>IF(N409="základní",J409,0)</f>
        <v>0</v>
      </c>
      <c r="BF409" s="145">
        <f>IF(N409="snížená",J409,0)</f>
        <v>0</v>
      </c>
      <c r="BG409" s="145">
        <f>IF(N409="zákl. přenesená",J409,0)</f>
        <v>0</v>
      </c>
      <c r="BH409" s="145">
        <f>IF(N409="sníž. přenesená",J409,0)</f>
        <v>0</v>
      </c>
      <c r="BI409" s="145">
        <f>IF(N409="nulová",J409,0)</f>
        <v>0</v>
      </c>
      <c r="BJ409" s="17" t="s">
        <v>86</v>
      </c>
      <c r="BK409" s="145">
        <f>ROUND(I409*H409,2)</f>
        <v>0</v>
      </c>
      <c r="BL409" s="17" t="s">
        <v>249</v>
      </c>
      <c r="BM409" s="256" t="s">
        <v>724</v>
      </c>
    </row>
    <row r="410" s="13" customFormat="1">
      <c r="A410" s="13"/>
      <c r="B410" s="257"/>
      <c r="C410" s="258"/>
      <c r="D410" s="259" t="s">
        <v>178</v>
      </c>
      <c r="E410" s="260" t="s">
        <v>1</v>
      </c>
      <c r="F410" s="261" t="s">
        <v>725</v>
      </c>
      <c r="G410" s="258"/>
      <c r="H410" s="262">
        <v>32</v>
      </c>
      <c r="I410" s="263"/>
      <c r="J410" s="258"/>
      <c r="K410" s="258"/>
      <c r="L410" s="264"/>
      <c r="M410" s="265"/>
      <c r="N410" s="266"/>
      <c r="O410" s="266"/>
      <c r="P410" s="266"/>
      <c r="Q410" s="266"/>
      <c r="R410" s="266"/>
      <c r="S410" s="266"/>
      <c r="T410" s="26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8" t="s">
        <v>178</v>
      </c>
      <c r="AU410" s="268" t="s">
        <v>88</v>
      </c>
      <c r="AV410" s="13" t="s">
        <v>88</v>
      </c>
      <c r="AW410" s="13" t="s">
        <v>32</v>
      </c>
      <c r="AX410" s="13" t="s">
        <v>86</v>
      </c>
      <c r="AY410" s="268" t="s">
        <v>160</v>
      </c>
    </row>
    <row r="411" s="2" customFormat="1" ht="16.5" customHeight="1">
      <c r="A411" s="40"/>
      <c r="B411" s="41"/>
      <c r="C411" s="245" t="s">
        <v>726</v>
      </c>
      <c r="D411" s="245" t="s">
        <v>162</v>
      </c>
      <c r="E411" s="246" t="s">
        <v>727</v>
      </c>
      <c r="F411" s="247" t="s">
        <v>728</v>
      </c>
      <c r="G411" s="248" t="s">
        <v>239</v>
      </c>
      <c r="H411" s="249">
        <v>53.219999999999999</v>
      </c>
      <c r="I411" s="250"/>
      <c r="J411" s="251">
        <f>ROUND(I411*H411,2)</f>
        <v>0</v>
      </c>
      <c r="K411" s="247" t="s">
        <v>166</v>
      </c>
      <c r="L411" s="43"/>
      <c r="M411" s="252" t="s">
        <v>1</v>
      </c>
      <c r="N411" s="253" t="s">
        <v>43</v>
      </c>
      <c r="O411" s="93"/>
      <c r="P411" s="254">
        <f>O411*H411</f>
        <v>0</v>
      </c>
      <c r="Q411" s="254">
        <v>0.00032000000000000003</v>
      </c>
      <c r="R411" s="254">
        <f>Q411*H411</f>
        <v>0.017030400000000001</v>
      </c>
      <c r="S411" s="254">
        <v>0</v>
      </c>
      <c r="T411" s="255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56" t="s">
        <v>249</v>
      </c>
      <c r="AT411" s="256" t="s">
        <v>162</v>
      </c>
      <c r="AU411" s="256" t="s">
        <v>88</v>
      </c>
      <c r="AY411" s="17" t="s">
        <v>160</v>
      </c>
      <c r="BE411" s="145">
        <f>IF(N411="základní",J411,0)</f>
        <v>0</v>
      </c>
      <c r="BF411" s="145">
        <f>IF(N411="snížená",J411,0)</f>
        <v>0</v>
      </c>
      <c r="BG411" s="145">
        <f>IF(N411="zákl. přenesená",J411,0)</f>
        <v>0</v>
      </c>
      <c r="BH411" s="145">
        <f>IF(N411="sníž. přenesená",J411,0)</f>
        <v>0</v>
      </c>
      <c r="BI411" s="145">
        <f>IF(N411="nulová",J411,0)</f>
        <v>0</v>
      </c>
      <c r="BJ411" s="17" t="s">
        <v>86</v>
      </c>
      <c r="BK411" s="145">
        <f>ROUND(I411*H411,2)</f>
        <v>0</v>
      </c>
      <c r="BL411" s="17" t="s">
        <v>249</v>
      </c>
      <c r="BM411" s="256" t="s">
        <v>729</v>
      </c>
    </row>
    <row r="412" s="13" customFormat="1">
      <c r="A412" s="13"/>
      <c r="B412" s="257"/>
      <c r="C412" s="258"/>
      <c r="D412" s="259" t="s">
        <v>178</v>
      </c>
      <c r="E412" s="260" t="s">
        <v>1</v>
      </c>
      <c r="F412" s="261" t="s">
        <v>300</v>
      </c>
      <c r="G412" s="258"/>
      <c r="H412" s="262">
        <v>8.9399999999999995</v>
      </c>
      <c r="I412" s="263"/>
      <c r="J412" s="258"/>
      <c r="K412" s="258"/>
      <c r="L412" s="264"/>
      <c r="M412" s="265"/>
      <c r="N412" s="266"/>
      <c r="O412" s="266"/>
      <c r="P412" s="266"/>
      <c r="Q412" s="266"/>
      <c r="R412" s="266"/>
      <c r="S412" s="266"/>
      <c r="T412" s="26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8" t="s">
        <v>178</v>
      </c>
      <c r="AU412" s="268" t="s">
        <v>88</v>
      </c>
      <c r="AV412" s="13" t="s">
        <v>88</v>
      </c>
      <c r="AW412" s="13" t="s">
        <v>32</v>
      </c>
      <c r="AX412" s="13" t="s">
        <v>78</v>
      </c>
      <c r="AY412" s="268" t="s">
        <v>160</v>
      </c>
    </row>
    <row r="413" s="13" customFormat="1">
      <c r="A413" s="13"/>
      <c r="B413" s="257"/>
      <c r="C413" s="258"/>
      <c r="D413" s="259" t="s">
        <v>178</v>
      </c>
      <c r="E413" s="260" t="s">
        <v>1</v>
      </c>
      <c r="F413" s="261" t="s">
        <v>301</v>
      </c>
      <c r="G413" s="258"/>
      <c r="H413" s="262">
        <v>5.2000000000000002</v>
      </c>
      <c r="I413" s="263"/>
      <c r="J413" s="258"/>
      <c r="K413" s="258"/>
      <c r="L413" s="264"/>
      <c r="M413" s="265"/>
      <c r="N413" s="266"/>
      <c r="O413" s="266"/>
      <c r="P413" s="266"/>
      <c r="Q413" s="266"/>
      <c r="R413" s="266"/>
      <c r="S413" s="266"/>
      <c r="T413" s="26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8" t="s">
        <v>178</v>
      </c>
      <c r="AU413" s="268" t="s">
        <v>88</v>
      </c>
      <c r="AV413" s="13" t="s">
        <v>88</v>
      </c>
      <c r="AW413" s="13" t="s">
        <v>32</v>
      </c>
      <c r="AX413" s="13" t="s">
        <v>78</v>
      </c>
      <c r="AY413" s="268" t="s">
        <v>160</v>
      </c>
    </row>
    <row r="414" s="13" customFormat="1">
      <c r="A414" s="13"/>
      <c r="B414" s="257"/>
      <c r="C414" s="258"/>
      <c r="D414" s="259" t="s">
        <v>178</v>
      </c>
      <c r="E414" s="260" t="s">
        <v>1</v>
      </c>
      <c r="F414" s="261" t="s">
        <v>302</v>
      </c>
      <c r="G414" s="258"/>
      <c r="H414" s="262">
        <v>5.1399999999999997</v>
      </c>
      <c r="I414" s="263"/>
      <c r="J414" s="258"/>
      <c r="K414" s="258"/>
      <c r="L414" s="264"/>
      <c r="M414" s="265"/>
      <c r="N414" s="266"/>
      <c r="O414" s="266"/>
      <c r="P414" s="266"/>
      <c r="Q414" s="266"/>
      <c r="R414" s="266"/>
      <c r="S414" s="266"/>
      <c r="T414" s="26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8" t="s">
        <v>178</v>
      </c>
      <c r="AU414" s="268" t="s">
        <v>88</v>
      </c>
      <c r="AV414" s="13" t="s">
        <v>88</v>
      </c>
      <c r="AW414" s="13" t="s">
        <v>32</v>
      </c>
      <c r="AX414" s="13" t="s">
        <v>78</v>
      </c>
      <c r="AY414" s="268" t="s">
        <v>160</v>
      </c>
    </row>
    <row r="415" s="13" customFormat="1">
      <c r="A415" s="13"/>
      <c r="B415" s="257"/>
      <c r="C415" s="258"/>
      <c r="D415" s="259" t="s">
        <v>178</v>
      </c>
      <c r="E415" s="260" t="s">
        <v>1</v>
      </c>
      <c r="F415" s="261" t="s">
        <v>303</v>
      </c>
      <c r="G415" s="258"/>
      <c r="H415" s="262">
        <v>7.7599999999999998</v>
      </c>
      <c r="I415" s="263"/>
      <c r="J415" s="258"/>
      <c r="K415" s="258"/>
      <c r="L415" s="264"/>
      <c r="M415" s="265"/>
      <c r="N415" s="266"/>
      <c r="O415" s="266"/>
      <c r="P415" s="266"/>
      <c r="Q415" s="266"/>
      <c r="R415" s="266"/>
      <c r="S415" s="266"/>
      <c r="T415" s="26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8" t="s">
        <v>178</v>
      </c>
      <c r="AU415" s="268" t="s">
        <v>88</v>
      </c>
      <c r="AV415" s="13" t="s">
        <v>88</v>
      </c>
      <c r="AW415" s="13" t="s">
        <v>32</v>
      </c>
      <c r="AX415" s="13" t="s">
        <v>78</v>
      </c>
      <c r="AY415" s="268" t="s">
        <v>160</v>
      </c>
    </row>
    <row r="416" s="13" customFormat="1">
      <c r="A416" s="13"/>
      <c r="B416" s="257"/>
      <c r="C416" s="258"/>
      <c r="D416" s="259" t="s">
        <v>178</v>
      </c>
      <c r="E416" s="260" t="s">
        <v>1</v>
      </c>
      <c r="F416" s="261" t="s">
        <v>304</v>
      </c>
      <c r="G416" s="258"/>
      <c r="H416" s="262">
        <v>5.54</v>
      </c>
      <c r="I416" s="263"/>
      <c r="J416" s="258"/>
      <c r="K416" s="258"/>
      <c r="L416" s="264"/>
      <c r="M416" s="265"/>
      <c r="N416" s="266"/>
      <c r="O416" s="266"/>
      <c r="P416" s="266"/>
      <c r="Q416" s="266"/>
      <c r="R416" s="266"/>
      <c r="S416" s="266"/>
      <c r="T416" s="26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8" t="s">
        <v>178</v>
      </c>
      <c r="AU416" s="268" t="s">
        <v>88</v>
      </c>
      <c r="AV416" s="13" t="s">
        <v>88</v>
      </c>
      <c r="AW416" s="13" t="s">
        <v>32</v>
      </c>
      <c r="AX416" s="13" t="s">
        <v>78</v>
      </c>
      <c r="AY416" s="268" t="s">
        <v>160</v>
      </c>
    </row>
    <row r="417" s="13" customFormat="1">
      <c r="A417" s="13"/>
      <c r="B417" s="257"/>
      <c r="C417" s="258"/>
      <c r="D417" s="259" t="s">
        <v>178</v>
      </c>
      <c r="E417" s="260" t="s">
        <v>1</v>
      </c>
      <c r="F417" s="261" t="s">
        <v>305</v>
      </c>
      <c r="G417" s="258"/>
      <c r="H417" s="262">
        <v>6.4400000000000004</v>
      </c>
      <c r="I417" s="263"/>
      <c r="J417" s="258"/>
      <c r="K417" s="258"/>
      <c r="L417" s="264"/>
      <c r="M417" s="265"/>
      <c r="N417" s="266"/>
      <c r="O417" s="266"/>
      <c r="P417" s="266"/>
      <c r="Q417" s="266"/>
      <c r="R417" s="266"/>
      <c r="S417" s="266"/>
      <c r="T417" s="26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8" t="s">
        <v>178</v>
      </c>
      <c r="AU417" s="268" t="s">
        <v>88</v>
      </c>
      <c r="AV417" s="13" t="s">
        <v>88</v>
      </c>
      <c r="AW417" s="13" t="s">
        <v>32</v>
      </c>
      <c r="AX417" s="13" t="s">
        <v>78</v>
      </c>
      <c r="AY417" s="268" t="s">
        <v>160</v>
      </c>
    </row>
    <row r="418" s="13" customFormat="1">
      <c r="A418" s="13"/>
      <c r="B418" s="257"/>
      <c r="C418" s="258"/>
      <c r="D418" s="259" t="s">
        <v>178</v>
      </c>
      <c r="E418" s="260" t="s">
        <v>1</v>
      </c>
      <c r="F418" s="261" t="s">
        <v>306</v>
      </c>
      <c r="G418" s="258"/>
      <c r="H418" s="262">
        <v>6.8300000000000001</v>
      </c>
      <c r="I418" s="263"/>
      <c r="J418" s="258"/>
      <c r="K418" s="258"/>
      <c r="L418" s="264"/>
      <c r="M418" s="265"/>
      <c r="N418" s="266"/>
      <c r="O418" s="266"/>
      <c r="P418" s="266"/>
      <c r="Q418" s="266"/>
      <c r="R418" s="266"/>
      <c r="S418" s="266"/>
      <c r="T418" s="26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8" t="s">
        <v>178</v>
      </c>
      <c r="AU418" s="268" t="s">
        <v>88</v>
      </c>
      <c r="AV418" s="13" t="s">
        <v>88</v>
      </c>
      <c r="AW418" s="13" t="s">
        <v>32</v>
      </c>
      <c r="AX418" s="13" t="s">
        <v>78</v>
      </c>
      <c r="AY418" s="268" t="s">
        <v>160</v>
      </c>
    </row>
    <row r="419" s="13" customFormat="1">
      <c r="A419" s="13"/>
      <c r="B419" s="257"/>
      <c r="C419" s="258"/>
      <c r="D419" s="259" t="s">
        <v>178</v>
      </c>
      <c r="E419" s="260" t="s">
        <v>1</v>
      </c>
      <c r="F419" s="261" t="s">
        <v>307</v>
      </c>
      <c r="G419" s="258"/>
      <c r="H419" s="262">
        <v>7.3700000000000001</v>
      </c>
      <c r="I419" s="263"/>
      <c r="J419" s="258"/>
      <c r="K419" s="258"/>
      <c r="L419" s="264"/>
      <c r="M419" s="265"/>
      <c r="N419" s="266"/>
      <c r="O419" s="266"/>
      <c r="P419" s="266"/>
      <c r="Q419" s="266"/>
      <c r="R419" s="266"/>
      <c r="S419" s="266"/>
      <c r="T419" s="26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8" t="s">
        <v>178</v>
      </c>
      <c r="AU419" s="268" t="s">
        <v>88</v>
      </c>
      <c r="AV419" s="13" t="s">
        <v>88</v>
      </c>
      <c r="AW419" s="13" t="s">
        <v>32</v>
      </c>
      <c r="AX419" s="13" t="s">
        <v>78</v>
      </c>
      <c r="AY419" s="268" t="s">
        <v>160</v>
      </c>
    </row>
    <row r="420" s="14" customFormat="1">
      <c r="A420" s="14"/>
      <c r="B420" s="269"/>
      <c r="C420" s="270"/>
      <c r="D420" s="259" t="s">
        <v>178</v>
      </c>
      <c r="E420" s="271" t="s">
        <v>1</v>
      </c>
      <c r="F420" s="272" t="s">
        <v>184</v>
      </c>
      <c r="G420" s="270"/>
      <c r="H420" s="273">
        <v>53.219999999999992</v>
      </c>
      <c r="I420" s="274"/>
      <c r="J420" s="270"/>
      <c r="K420" s="270"/>
      <c r="L420" s="275"/>
      <c r="M420" s="276"/>
      <c r="N420" s="277"/>
      <c r="O420" s="277"/>
      <c r="P420" s="277"/>
      <c r="Q420" s="277"/>
      <c r="R420" s="277"/>
      <c r="S420" s="277"/>
      <c r="T420" s="278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9" t="s">
        <v>178</v>
      </c>
      <c r="AU420" s="279" t="s">
        <v>88</v>
      </c>
      <c r="AV420" s="14" t="s">
        <v>167</v>
      </c>
      <c r="AW420" s="14" t="s">
        <v>32</v>
      </c>
      <c r="AX420" s="14" t="s">
        <v>86</v>
      </c>
      <c r="AY420" s="279" t="s">
        <v>160</v>
      </c>
    </row>
    <row r="421" s="2" customFormat="1" ht="24.15" customHeight="1">
      <c r="A421" s="40"/>
      <c r="B421" s="41"/>
      <c r="C421" s="245" t="s">
        <v>730</v>
      </c>
      <c r="D421" s="245" t="s">
        <v>162</v>
      </c>
      <c r="E421" s="246" t="s">
        <v>731</v>
      </c>
      <c r="F421" s="247" t="s">
        <v>732</v>
      </c>
      <c r="G421" s="248" t="s">
        <v>165</v>
      </c>
      <c r="H421" s="249">
        <v>28.210000000000001</v>
      </c>
      <c r="I421" s="250"/>
      <c r="J421" s="251">
        <f>ROUND(I421*H421,2)</f>
        <v>0</v>
      </c>
      <c r="K421" s="247" t="s">
        <v>176</v>
      </c>
      <c r="L421" s="43"/>
      <c r="M421" s="252" t="s">
        <v>1</v>
      </c>
      <c r="N421" s="253" t="s">
        <v>43</v>
      </c>
      <c r="O421" s="93"/>
      <c r="P421" s="254">
        <f>O421*H421</f>
        <v>0</v>
      </c>
      <c r="Q421" s="254">
        <v>5.0000000000000002E-05</v>
      </c>
      <c r="R421" s="254">
        <f>Q421*H421</f>
        <v>0.0014105000000000001</v>
      </c>
      <c r="S421" s="254">
        <v>0</v>
      </c>
      <c r="T421" s="255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56" t="s">
        <v>249</v>
      </c>
      <c r="AT421" s="256" t="s">
        <v>162</v>
      </c>
      <c r="AU421" s="256" t="s">
        <v>88</v>
      </c>
      <c r="AY421" s="17" t="s">
        <v>160</v>
      </c>
      <c r="BE421" s="145">
        <f>IF(N421="základní",J421,0)</f>
        <v>0</v>
      </c>
      <c r="BF421" s="145">
        <f>IF(N421="snížená",J421,0)</f>
        <v>0</v>
      </c>
      <c r="BG421" s="145">
        <f>IF(N421="zákl. přenesená",J421,0)</f>
        <v>0</v>
      </c>
      <c r="BH421" s="145">
        <f>IF(N421="sníž. přenesená",J421,0)</f>
        <v>0</v>
      </c>
      <c r="BI421" s="145">
        <f>IF(N421="nulová",J421,0)</f>
        <v>0</v>
      </c>
      <c r="BJ421" s="17" t="s">
        <v>86</v>
      </c>
      <c r="BK421" s="145">
        <f>ROUND(I421*H421,2)</f>
        <v>0</v>
      </c>
      <c r="BL421" s="17" t="s">
        <v>249</v>
      </c>
      <c r="BM421" s="256" t="s">
        <v>733</v>
      </c>
    </row>
    <row r="422" s="2" customFormat="1" ht="24.15" customHeight="1">
      <c r="A422" s="40"/>
      <c r="B422" s="41"/>
      <c r="C422" s="245" t="s">
        <v>734</v>
      </c>
      <c r="D422" s="245" t="s">
        <v>162</v>
      </c>
      <c r="E422" s="246" t="s">
        <v>735</v>
      </c>
      <c r="F422" s="247" t="s">
        <v>736</v>
      </c>
      <c r="G422" s="248" t="s">
        <v>213</v>
      </c>
      <c r="H422" s="249">
        <v>1.6000000000000001</v>
      </c>
      <c r="I422" s="250"/>
      <c r="J422" s="251">
        <f>ROUND(I422*H422,2)</f>
        <v>0</v>
      </c>
      <c r="K422" s="247" t="s">
        <v>176</v>
      </c>
      <c r="L422" s="43"/>
      <c r="M422" s="252" t="s">
        <v>1</v>
      </c>
      <c r="N422" s="253" t="s">
        <v>43</v>
      </c>
      <c r="O422" s="93"/>
      <c r="P422" s="254">
        <f>O422*H422</f>
        <v>0</v>
      </c>
      <c r="Q422" s="254">
        <v>0</v>
      </c>
      <c r="R422" s="254">
        <f>Q422*H422</f>
        <v>0</v>
      </c>
      <c r="S422" s="254">
        <v>0</v>
      </c>
      <c r="T422" s="255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56" t="s">
        <v>249</v>
      </c>
      <c r="AT422" s="256" t="s">
        <v>162</v>
      </c>
      <c r="AU422" s="256" t="s">
        <v>88</v>
      </c>
      <c r="AY422" s="17" t="s">
        <v>160</v>
      </c>
      <c r="BE422" s="145">
        <f>IF(N422="základní",J422,0)</f>
        <v>0</v>
      </c>
      <c r="BF422" s="145">
        <f>IF(N422="snížená",J422,0)</f>
        <v>0</v>
      </c>
      <c r="BG422" s="145">
        <f>IF(N422="zákl. přenesená",J422,0)</f>
        <v>0</v>
      </c>
      <c r="BH422" s="145">
        <f>IF(N422="sníž. přenesená",J422,0)</f>
        <v>0</v>
      </c>
      <c r="BI422" s="145">
        <f>IF(N422="nulová",J422,0)</f>
        <v>0</v>
      </c>
      <c r="BJ422" s="17" t="s">
        <v>86</v>
      </c>
      <c r="BK422" s="145">
        <f>ROUND(I422*H422,2)</f>
        <v>0</v>
      </c>
      <c r="BL422" s="17" t="s">
        <v>249</v>
      </c>
      <c r="BM422" s="256" t="s">
        <v>737</v>
      </c>
    </row>
    <row r="423" s="2" customFormat="1" ht="24.15" customHeight="1">
      <c r="A423" s="40"/>
      <c r="B423" s="41"/>
      <c r="C423" s="245" t="s">
        <v>738</v>
      </c>
      <c r="D423" s="245" t="s">
        <v>162</v>
      </c>
      <c r="E423" s="246" t="s">
        <v>739</v>
      </c>
      <c r="F423" s="247" t="s">
        <v>740</v>
      </c>
      <c r="G423" s="248" t="s">
        <v>213</v>
      </c>
      <c r="H423" s="249">
        <v>1.6000000000000001</v>
      </c>
      <c r="I423" s="250"/>
      <c r="J423" s="251">
        <f>ROUND(I423*H423,2)</f>
        <v>0</v>
      </c>
      <c r="K423" s="247" t="s">
        <v>176</v>
      </c>
      <c r="L423" s="43"/>
      <c r="M423" s="252" t="s">
        <v>1</v>
      </c>
      <c r="N423" s="253" t="s">
        <v>43</v>
      </c>
      <c r="O423" s="93"/>
      <c r="P423" s="254">
        <f>O423*H423</f>
        <v>0</v>
      </c>
      <c r="Q423" s="254">
        <v>0</v>
      </c>
      <c r="R423" s="254">
        <f>Q423*H423</f>
        <v>0</v>
      </c>
      <c r="S423" s="254">
        <v>0</v>
      </c>
      <c r="T423" s="255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56" t="s">
        <v>249</v>
      </c>
      <c r="AT423" s="256" t="s">
        <v>162</v>
      </c>
      <c r="AU423" s="256" t="s">
        <v>88</v>
      </c>
      <c r="AY423" s="17" t="s">
        <v>160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7" t="s">
        <v>86</v>
      </c>
      <c r="BK423" s="145">
        <f>ROUND(I423*H423,2)</f>
        <v>0</v>
      </c>
      <c r="BL423" s="17" t="s">
        <v>249</v>
      </c>
      <c r="BM423" s="256" t="s">
        <v>741</v>
      </c>
    </row>
    <row r="424" s="12" customFormat="1" ht="22.8" customHeight="1">
      <c r="A424" s="12"/>
      <c r="B424" s="230"/>
      <c r="C424" s="231"/>
      <c r="D424" s="232" t="s">
        <v>77</v>
      </c>
      <c r="E424" s="243" t="s">
        <v>742</v>
      </c>
      <c r="F424" s="243" t="s">
        <v>743</v>
      </c>
      <c r="G424" s="231"/>
      <c r="H424" s="231"/>
      <c r="I424" s="234"/>
      <c r="J424" s="244">
        <f>BK424</f>
        <v>0</v>
      </c>
      <c r="K424" s="231"/>
      <c r="L424" s="235"/>
      <c r="M424" s="236"/>
      <c r="N424" s="237"/>
      <c r="O424" s="237"/>
      <c r="P424" s="238">
        <f>SUM(P425:P465)</f>
        <v>0</v>
      </c>
      <c r="Q424" s="237"/>
      <c r="R424" s="238">
        <f>SUM(R425:R465)</f>
        <v>4.2959432</v>
      </c>
      <c r="S424" s="237"/>
      <c r="T424" s="239">
        <f>SUM(T425:T465)</f>
        <v>3.1651340000000001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40" t="s">
        <v>88</v>
      </c>
      <c r="AT424" s="241" t="s">
        <v>77</v>
      </c>
      <c r="AU424" s="241" t="s">
        <v>86</v>
      </c>
      <c r="AY424" s="240" t="s">
        <v>160</v>
      </c>
      <c r="BK424" s="242">
        <f>SUM(BK425:BK465)</f>
        <v>0</v>
      </c>
    </row>
    <row r="425" s="2" customFormat="1" ht="24.15" customHeight="1">
      <c r="A425" s="40"/>
      <c r="B425" s="41"/>
      <c r="C425" s="245" t="s">
        <v>744</v>
      </c>
      <c r="D425" s="245" t="s">
        <v>162</v>
      </c>
      <c r="E425" s="246" t="s">
        <v>745</v>
      </c>
      <c r="F425" s="247" t="s">
        <v>746</v>
      </c>
      <c r="G425" s="248" t="s">
        <v>165</v>
      </c>
      <c r="H425" s="249">
        <v>38.835999999999999</v>
      </c>
      <c r="I425" s="250"/>
      <c r="J425" s="251">
        <f>ROUND(I425*H425,2)</f>
        <v>0</v>
      </c>
      <c r="K425" s="247" t="s">
        <v>166</v>
      </c>
      <c r="L425" s="43"/>
      <c r="M425" s="252" t="s">
        <v>1</v>
      </c>
      <c r="N425" s="253" t="s">
        <v>43</v>
      </c>
      <c r="O425" s="93"/>
      <c r="P425" s="254">
        <f>O425*H425</f>
        <v>0</v>
      </c>
      <c r="Q425" s="254">
        <v>0</v>
      </c>
      <c r="R425" s="254">
        <f>Q425*H425</f>
        <v>0</v>
      </c>
      <c r="S425" s="254">
        <v>0.081500000000000003</v>
      </c>
      <c r="T425" s="255">
        <f>S425*H425</f>
        <v>3.1651340000000001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56" t="s">
        <v>249</v>
      </c>
      <c r="AT425" s="256" t="s">
        <v>162</v>
      </c>
      <c r="AU425" s="256" t="s">
        <v>88</v>
      </c>
      <c r="AY425" s="17" t="s">
        <v>160</v>
      </c>
      <c r="BE425" s="145">
        <f>IF(N425="základní",J425,0)</f>
        <v>0</v>
      </c>
      <c r="BF425" s="145">
        <f>IF(N425="snížená",J425,0)</f>
        <v>0</v>
      </c>
      <c r="BG425" s="145">
        <f>IF(N425="zákl. přenesená",J425,0)</f>
        <v>0</v>
      </c>
      <c r="BH425" s="145">
        <f>IF(N425="sníž. přenesená",J425,0)</f>
        <v>0</v>
      </c>
      <c r="BI425" s="145">
        <f>IF(N425="nulová",J425,0)</f>
        <v>0</v>
      </c>
      <c r="BJ425" s="17" t="s">
        <v>86</v>
      </c>
      <c r="BK425" s="145">
        <f>ROUND(I425*H425,2)</f>
        <v>0</v>
      </c>
      <c r="BL425" s="17" t="s">
        <v>249</v>
      </c>
      <c r="BM425" s="256" t="s">
        <v>747</v>
      </c>
    </row>
    <row r="426" s="13" customFormat="1">
      <c r="A426" s="13"/>
      <c r="B426" s="257"/>
      <c r="C426" s="258"/>
      <c r="D426" s="259" t="s">
        <v>178</v>
      </c>
      <c r="E426" s="260" t="s">
        <v>1</v>
      </c>
      <c r="F426" s="261" t="s">
        <v>748</v>
      </c>
      <c r="G426" s="258"/>
      <c r="H426" s="262">
        <v>1.95</v>
      </c>
      <c r="I426" s="263"/>
      <c r="J426" s="258"/>
      <c r="K426" s="258"/>
      <c r="L426" s="264"/>
      <c r="M426" s="265"/>
      <c r="N426" s="266"/>
      <c r="O426" s="266"/>
      <c r="P426" s="266"/>
      <c r="Q426" s="266"/>
      <c r="R426" s="266"/>
      <c r="S426" s="266"/>
      <c r="T426" s="26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8" t="s">
        <v>178</v>
      </c>
      <c r="AU426" s="268" t="s">
        <v>88</v>
      </c>
      <c r="AV426" s="13" t="s">
        <v>88</v>
      </c>
      <c r="AW426" s="13" t="s">
        <v>32</v>
      </c>
      <c r="AX426" s="13" t="s">
        <v>78</v>
      </c>
      <c r="AY426" s="268" t="s">
        <v>160</v>
      </c>
    </row>
    <row r="427" s="13" customFormat="1">
      <c r="A427" s="13"/>
      <c r="B427" s="257"/>
      <c r="C427" s="258"/>
      <c r="D427" s="259" t="s">
        <v>178</v>
      </c>
      <c r="E427" s="260" t="s">
        <v>1</v>
      </c>
      <c r="F427" s="261" t="s">
        <v>749</v>
      </c>
      <c r="G427" s="258"/>
      <c r="H427" s="262">
        <v>15.771000000000001</v>
      </c>
      <c r="I427" s="263"/>
      <c r="J427" s="258"/>
      <c r="K427" s="258"/>
      <c r="L427" s="264"/>
      <c r="M427" s="265"/>
      <c r="N427" s="266"/>
      <c r="O427" s="266"/>
      <c r="P427" s="266"/>
      <c r="Q427" s="266"/>
      <c r="R427" s="266"/>
      <c r="S427" s="266"/>
      <c r="T427" s="26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8" t="s">
        <v>178</v>
      </c>
      <c r="AU427" s="268" t="s">
        <v>88</v>
      </c>
      <c r="AV427" s="13" t="s">
        <v>88</v>
      </c>
      <c r="AW427" s="13" t="s">
        <v>32</v>
      </c>
      <c r="AX427" s="13" t="s">
        <v>78</v>
      </c>
      <c r="AY427" s="268" t="s">
        <v>160</v>
      </c>
    </row>
    <row r="428" s="13" customFormat="1">
      <c r="A428" s="13"/>
      <c r="B428" s="257"/>
      <c r="C428" s="258"/>
      <c r="D428" s="259" t="s">
        <v>178</v>
      </c>
      <c r="E428" s="260" t="s">
        <v>1</v>
      </c>
      <c r="F428" s="261" t="s">
        <v>750</v>
      </c>
      <c r="G428" s="258"/>
      <c r="H428" s="262">
        <v>10.718</v>
      </c>
      <c r="I428" s="263"/>
      <c r="J428" s="258"/>
      <c r="K428" s="258"/>
      <c r="L428" s="264"/>
      <c r="M428" s="265"/>
      <c r="N428" s="266"/>
      <c r="O428" s="266"/>
      <c r="P428" s="266"/>
      <c r="Q428" s="266"/>
      <c r="R428" s="266"/>
      <c r="S428" s="266"/>
      <c r="T428" s="26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8" t="s">
        <v>178</v>
      </c>
      <c r="AU428" s="268" t="s">
        <v>88</v>
      </c>
      <c r="AV428" s="13" t="s">
        <v>88</v>
      </c>
      <c r="AW428" s="13" t="s">
        <v>32</v>
      </c>
      <c r="AX428" s="13" t="s">
        <v>78</v>
      </c>
      <c r="AY428" s="268" t="s">
        <v>160</v>
      </c>
    </row>
    <row r="429" s="13" customFormat="1">
      <c r="A429" s="13"/>
      <c r="B429" s="257"/>
      <c r="C429" s="258"/>
      <c r="D429" s="259" t="s">
        <v>178</v>
      </c>
      <c r="E429" s="260" t="s">
        <v>1</v>
      </c>
      <c r="F429" s="261" t="s">
        <v>751</v>
      </c>
      <c r="G429" s="258"/>
      <c r="H429" s="262">
        <v>5.1609999999999996</v>
      </c>
      <c r="I429" s="263"/>
      <c r="J429" s="258"/>
      <c r="K429" s="258"/>
      <c r="L429" s="264"/>
      <c r="M429" s="265"/>
      <c r="N429" s="266"/>
      <c r="O429" s="266"/>
      <c r="P429" s="266"/>
      <c r="Q429" s="266"/>
      <c r="R429" s="266"/>
      <c r="S429" s="266"/>
      <c r="T429" s="26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8" t="s">
        <v>178</v>
      </c>
      <c r="AU429" s="268" t="s">
        <v>88</v>
      </c>
      <c r="AV429" s="13" t="s">
        <v>88</v>
      </c>
      <c r="AW429" s="13" t="s">
        <v>32</v>
      </c>
      <c r="AX429" s="13" t="s">
        <v>78</v>
      </c>
      <c r="AY429" s="268" t="s">
        <v>160</v>
      </c>
    </row>
    <row r="430" s="13" customFormat="1">
      <c r="A430" s="13"/>
      <c r="B430" s="257"/>
      <c r="C430" s="258"/>
      <c r="D430" s="259" t="s">
        <v>178</v>
      </c>
      <c r="E430" s="260" t="s">
        <v>1</v>
      </c>
      <c r="F430" s="261" t="s">
        <v>752</v>
      </c>
      <c r="G430" s="258"/>
      <c r="H430" s="262">
        <v>5.2359999999999998</v>
      </c>
      <c r="I430" s="263"/>
      <c r="J430" s="258"/>
      <c r="K430" s="258"/>
      <c r="L430" s="264"/>
      <c r="M430" s="265"/>
      <c r="N430" s="266"/>
      <c r="O430" s="266"/>
      <c r="P430" s="266"/>
      <c r="Q430" s="266"/>
      <c r="R430" s="266"/>
      <c r="S430" s="266"/>
      <c r="T430" s="26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8" t="s">
        <v>178</v>
      </c>
      <c r="AU430" s="268" t="s">
        <v>88</v>
      </c>
      <c r="AV430" s="13" t="s">
        <v>88</v>
      </c>
      <c r="AW430" s="13" t="s">
        <v>32</v>
      </c>
      <c r="AX430" s="13" t="s">
        <v>78</v>
      </c>
      <c r="AY430" s="268" t="s">
        <v>160</v>
      </c>
    </row>
    <row r="431" s="14" customFormat="1">
      <c r="A431" s="14"/>
      <c r="B431" s="269"/>
      <c r="C431" s="270"/>
      <c r="D431" s="259" t="s">
        <v>178</v>
      </c>
      <c r="E431" s="271" t="s">
        <v>1</v>
      </c>
      <c r="F431" s="272" t="s">
        <v>184</v>
      </c>
      <c r="G431" s="270"/>
      <c r="H431" s="273">
        <v>38.835999999999999</v>
      </c>
      <c r="I431" s="274"/>
      <c r="J431" s="270"/>
      <c r="K431" s="270"/>
      <c r="L431" s="275"/>
      <c r="M431" s="276"/>
      <c r="N431" s="277"/>
      <c r="O431" s="277"/>
      <c r="P431" s="277"/>
      <c r="Q431" s="277"/>
      <c r="R431" s="277"/>
      <c r="S431" s="277"/>
      <c r="T431" s="27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9" t="s">
        <v>178</v>
      </c>
      <c r="AU431" s="279" t="s">
        <v>88</v>
      </c>
      <c r="AV431" s="14" t="s">
        <v>167</v>
      </c>
      <c r="AW431" s="14" t="s">
        <v>32</v>
      </c>
      <c r="AX431" s="14" t="s">
        <v>86</v>
      </c>
      <c r="AY431" s="279" t="s">
        <v>160</v>
      </c>
    </row>
    <row r="432" s="2" customFormat="1" ht="16.5" customHeight="1">
      <c r="A432" s="40"/>
      <c r="B432" s="41"/>
      <c r="C432" s="245" t="s">
        <v>753</v>
      </c>
      <c r="D432" s="245" t="s">
        <v>162</v>
      </c>
      <c r="E432" s="246" t="s">
        <v>754</v>
      </c>
      <c r="F432" s="247" t="s">
        <v>755</v>
      </c>
      <c r="G432" s="248" t="s">
        <v>165</v>
      </c>
      <c r="H432" s="249">
        <v>149.01599999999999</v>
      </c>
      <c r="I432" s="250"/>
      <c r="J432" s="251">
        <f>ROUND(I432*H432,2)</f>
        <v>0</v>
      </c>
      <c r="K432" s="247" t="s">
        <v>166</v>
      </c>
      <c r="L432" s="43"/>
      <c r="M432" s="252" t="s">
        <v>1</v>
      </c>
      <c r="N432" s="253" t="s">
        <v>43</v>
      </c>
      <c r="O432" s="93"/>
      <c r="P432" s="254">
        <f>O432*H432</f>
        <v>0</v>
      </c>
      <c r="Q432" s="254">
        <v>0</v>
      </c>
      <c r="R432" s="254">
        <f>Q432*H432</f>
        <v>0</v>
      </c>
      <c r="S432" s="254">
        <v>0</v>
      </c>
      <c r="T432" s="255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56" t="s">
        <v>249</v>
      </c>
      <c r="AT432" s="256" t="s">
        <v>162</v>
      </c>
      <c r="AU432" s="256" t="s">
        <v>88</v>
      </c>
      <c r="AY432" s="17" t="s">
        <v>160</v>
      </c>
      <c r="BE432" s="145">
        <f>IF(N432="základní",J432,0)</f>
        <v>0</v>
      </c>
      <c r="BF432" s="145">
        <f>IF(N432="snížená",J432,0)</f>
        <v>0</v>
      </c>
      <c r="BG432" s="145">
        <f>IF(N432="zákl. přenesená",J432,0)</f>
        <v>0</v>
      </c>
      <c r="BH432" s="145">
        <f>IF(N432="sníž. přenesená",J432,0)</f>
        <v>0</v>
      </c>
      <c r="BI432" s="145">
        <f>IF(N432="nulová",J432,0)</f>
        <v>0</v>
      </c>
      <c r="BJ432" s="17" t="s">
        <v>86</v>
      </c>
      <c r="BK432" s="145">
        <f>ROUND(I432*H432,2)</f>
        <v>0</v>
      </c>
      <c r="BL432" s="17" t="s">
        <v>249</v>
      </c>
      <c r="BM432" s="256" t="s">
        <v>756</v>
      </c>
    </row>
    <row r="433" s="13" customFormat="1">
      <c r="A433" s="13"/>
      <c r="B433" s="257"/>
      <c r="C433" s="258"/>
      <c r="D433" s="259" t="s">
        <v>178</v>
      </c>
      <c r="E433" s="260" t="s">
        <v>1</v>
      </c>
      <c r="F433" s="261" t="s">
        <v>757</v>
      </c>
      <c r="G433" s="258"/>
      <c r="H433" s="262">
        <v>25.032</v>
      </c>
      <c r="I433" s="263"/>
      <c r="J433" s="258"/>
      <c r="K433" s="258"/>
      <c r="L433" s="264"/>
      <c r="M433" s="265"/>
      <c r="N433" s="266"/>
      <c r="O433" s="266"/>
      <c r="P433" s="266"/>
      <c r="Q433" s="266"/>
      <c r="R433" s="266"/>
      <c r="S433" s="266"/>
      <c r="T433" s="26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8" t="s">
        <v>178</v>
      </c>
      <c r="AU433" s="268" t="s">
        <v>88</v>
      </c>
      <c r="AV433" s="13" t="s">
        <v>88</v>
      </c>
      <c r="AW433" s="13" t="s">
        <v>32</v>
      </c>
      <c r="AX433" s="13" t="s">
        <v>78</v>
      </c>
      <c r="AY433" s="268" t="s">
        <v>160</v>
      </c>
    </row>
    <row r="434" s="13" customFormat="1">
      <c r="A434" s="13"/>
      <c r="B434" s="257"/>
      <c r="C434" s="258"/>
      <c r="D434" s="259" t="s">
        <v>178</v>
      </c>
      <c r="E434" s="260" t="s">
        <v>1</v>
      </c>
      <c r="F434" s="261" t="s">
        <v>758</v>
      </c>
      <c r="G434" s="258"/>
      <c r="H434" s="262">
        <v>14.560000000000001</v>
      </c>
      <c r="I434" s="263"/>
      <c r="J434" s="258"/>
      <c r="K434" s="258"/>
      <c r="L434" s="264"/>
      <c r="M434" s="265"/>
      <c r="N434" s="266"/>
      <c r="O434" s="266"/>
      <c r="P434" s="266"/>
      <c r="Q434" s="266"/>
      <c r="R434" s="266"/>
      <c r="S434" s="266"/>
      <c r="T434" s="26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8" t="s">
        <v>178</v>
      </c>
      <c r="AU434" s="268" t="s">
        <v>88</v>
      </c>
      <c r="AV434" s="13" t="s">
        <v>88</v>
      </c>
      <c r="AW434" s="13" t="s">
        <v>32</v>
      </c>
      <c r="AX434" s="13" t="s">
        <v>78</v>
      </c>
      <c r="AY434" s="268" t="s">
        <v>160</v>
      </c>
    </row>
    <row r="435" s="13" customFormat="1">
      <c r="A435" s="13"/>
      <c r="B435" s="257"/>
      <c r="C435" s="258"/>
      <c r="D435" s="259" t="s">
        <v>178</v>
      </c>
      <c r="E435" s="260" t="s">
        <v>1</v>
      </c>
      <c r="F435" s="261" t="s">
        <v>759</v>
      </c>
      <c r="G435" s="258"/>
      <c r="H435" s="262">
        <v>14.392</v>
      </c>
      <c r="I435" s="263"/>
      <c r="J435" s="258"/>
      <c r="K435" s="258"/>
      <c r="L435" s="264"/>
      <c r="M435" s="265"/>
      <c r="N435" s="266"/>
      <c r="O435" s="266"/>
      <c r="P435" s="266"/>
      <c r="Q435" s="266"/>
      <c r="R435" s="266"/>
      <c r="S435" s="266"/>
      <c r="T435" s="26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8" t="s">
        <v>178</v>
      </c>
      <c r="AU435" s="268" t="s">
        <v>88</v>
      </c>
      <c r="AV435" s="13" t="s">
        <v>88</v>
      </c>
      <c r="AW435" s="13" t="s">
        <v>32</v>
      </c>
      <c r="AX435" s="13" t="s">
        <v>78</v>
      </c>
      <c r="AY435" s="268" t="s">
        <v>160</v>
      </c>
    </row>
    <row r="436" s="13" customFormat="1">
      <c r="A436" s="13"/>
      <c r="B436" s="257"/>
      <c r="C436" s="258"/>
      <c r="D436" s="259" t="s">
        <v>178</v>
      </c>
      <c r="E436" s="260" t="s">
        <v>1</v>
      </c>
      <c r="F436" s="261" t="s">
        <v>760</v>
      </c>
      <c r="G436" s="258"/>
      <c r="H436" s="262">
        <v>21.728000000000002</v>
      </c>
      <c r="I436" s="263"/>
      <c r="J436" s="258"/>
      <c r="K436" s="258"/>
      <c r="L436" s="264"/>
      <c r="M436" s="265"/>
      <c r="N436" s="266"/>
      <c r="O436" s="266"/>
      <c r="P436" s="266"/>
      <c r="Q436" s="266"/>
      <c r="R436" s="266"/>
      <c r="S436" s="266"/>
      <c r="T436" s="26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8" t="s">
        <v>178</v>
      </c>
      <c r="AU436" s="268" t="s">
        <v>88</v>
      </c>
      <c r="AV436" s="13" t="s">
        <v>88</v>
      </c>
      <c r="AW436" s="13" t="s">
        <v>32</v>
      </c>
      <c r="AX436" s="13" t="s">
        <v>78</v>
      </c>
      <c r="AY436" s="268" t="s">
        <v>160</v>
      </c>
    </row>
    <row r="437" s="13" customFormat="1">
      <c r="A437" s="13"/>
      <c r="B437" s="257"/>
      <c r="C437" s="258"/>
      <c r="D437" s="259" t="s">
        <v>178</v>
      </c>
      <c r="E437" s="260" t="s">
        <v>1</v>
      </c>
      <c r="F437" s="261" t="s">
        <v>761</v>
      </c>
      <c r="G437" s="258"/>
      <c r="H437" s="262">
        <v>15.512000000000001</v>
      </c>
      <c r="I437" s="263"/>
      <c r="J437" s="258"/>
      <c r="K437" s="258"/>
      <c r="L437" s="264"/>
      <c r="M437" s="265"/>
      <c r="N437" s="266"/>
      <c r="O437" s="266"/>
      <c r="P437" s="266"/>
      <c r="Q437" s="266"/>
      <c r="R437" s="266"/>
      <c r="S437" s="266"/>
      <c r="T437" s="26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8" t="s">
        <v>178</v>
      </c>
      <c r="AU437" s="268" t="s">
        <v>88</v>
      </c>
      <c r="AV437" s="13" t="s">
        <v>88</v>
      </c>
      <c r="AW437" s="13" t="s">
        <v>32</v>
      </c>
      <c r="AX437" s="13" t="s">
        <v>78</v>
      </c>
      <c r="AY437" s="268" t="s">
        <v>160</v>
      </c>
    </row>
    <row r="438" s="13" customFormat="1">
      <c r="A438" s="13"/>
      <c r="B438" s="257"/>
      <c r="C438" s="258"/>
      <c r="D438" s="259" t="s">
        <v>178</v>
      </c>
      <c r="E438" s="260" t="s">
        <v>1</v>
      </c>
      <c r="F438" s="261" t="s">
        <v>762</v>
      </c>
      <c r="G438" s="258"/>
      <c r="H438" s="262">
        <v>18.032</v>
      </c>
      <c r="I438" s="263"/>
      <c r="J438" s="258"/>
      <c r="K438" s="258"/>
      <c r="L438" s="264"/>
      <c r="M438" s="265"/>
      <c r="N438" s="266"/>
      <c r="O438" s="266"/>
      <c r="P438" s="266"/>
      <c r="Q438" s="266"/>
      <c r="R438" s="266"/>
      <c r="S438" s="266"/>
      <c r="T438" s="26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8" t="s">
        <v>178</v>
      </c>
      <c r="AU438" s="268" t="s">
        <v>88</v>
      </c>
      <c r="AV438" s="13" t="s">
        <v>88</v>
      </c>
      <c r="AW438" s="13" t="s">
        <v>32</v>
      </c>
      <c r="AX438" s="13" t="s">
        <v>78</v>
      </c>
      <c r="AY438" s="268" t="s">
        <v>160</v>
      </c>
    </row>
    <row r="439" s="13" customFormat="1">
      <c r="A439" s="13"/>
      <c r="B439" s="257"/>
      <c r="C439" s="258"/>
      <c r="D439" s="259" t="s">
        <v>178</v>
      </c>
      <c r="E439" s="260" t="s">
        <v>1</v>
      </c>
      <c r="F439" s="261" t="s">
        <v>763</v>
      </c>
      <c r="G439" s="258"/>
      <c r="H439" s="262">
        <v>19.123999999999999</v>
      </c>
      <c r="I439" s="263"/>
      <c r="J439" s="258"/>
      <c r="K439" s="258"/>
      <c r="L439" s="264"/>
      <c r="M439" s="265"/>
      <c r="N439" s="266"/>
      <c r="O439" s="266"/>
      <c r="P439" s="266"/>
      <c r="Q439" s="266"/>
      <c r="R439" s="266"/>
      <c r="S439" s="266"/>
      <c r="T439" s="26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8" t="s">
        <v>178</v>
      </c>
      <c r="AU439" s="268" t="s">
        <v>88</v>
      </c>
      <c r="AV439" s="13" t="s">
        <v>88</v>
      </c>
      <c r="AW439" s="13" t="s">
        <v>32</v>
      </c>
      <c r="AX439" s="13" t="s">
        <v>78</v>
      </c>
      <c r="AY439" s="268" t="s">
        <v>160</v>
      </c>
    </row>
    <row r="440" s="13" customFormat="1">
      <c r="A440" s="13"/>
      <c r="B440" s="257"/>
      <c r="C440" s="258"/>
      <c r="D440" s="259" t="s">
        <v>178</v>
      </c>
      <c r="E440" s="260" t="s">
        <v>1</v>
      </c>
      <c r="F440" s="261" t="s">
        <v>764</v>
      </c>
      <c r="G440" s="258"/>
      <c r="H440" s="262">
        <v>20.635999999999999</v>
      </c>
      <c r="I440" s="263"/>
      <c r="J440" s="258"/>
      <c r="K440" s="258"/>
      <c r="L440" s="264"/>
      <c r="M440" s="265"/>
      <c r="N440" s="266"/>
      <c r="O440" s="266"/>
      <c r="P440" s="266"/>
      <c r="Q440" s="266"/>
      <c r="R440" s="266"/>
      <c r="S440" s="266"/>
      <c r="T440" s="26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8" t="s">
        <v>178</v>
      </c>
      <c r="AU440" s="268" t="s">
        <v>88</v>
      </c>
      <c r="AV440" s="13" t="s">
        <v>88</v>
      </c>
      <c r="AW440" s="13" t="s">
        <v>32</v>
      </c>
      <c r="AX440" s="13" t="s">
        <v>78</v>
      </c>
      <c r="AY440" s="268" t="s">
        <v>160</v>
      </c>
    </row>
    <row r="441" s="14" customFormat="1">
      <c r="A441" s="14"/>
      <c r="B441" s="269"/>
      <c r="C441" s="270"/>
      <c r="D441" s="259" t="s">
        <v>178</v>
      </c>
      <c r="E441" s="271" t="s">
        <v>1</v>
      </c>
      <c r="F441" s="272" t="s">
        <v>184</v>
      </c>
      <c r="G441" s="270"/>
      <c r="H441" s="273">
        <v>149.01599999999999</v>
      </c>
      <c r="I441" s="274"/>
      <c r="J441" s="270"/>
      <c r="K441" s="270"/>
      <c r="L441" s="275"/>
      <c r="M441" s="276"/>
      <c r="N441" s="277"/>
      <c r="O441" s="277"/>
      <c r="P441" s="277"/>
      <c r="Q441" s="277"/>
      <c r="R441" s="277"/>
      <c r="S441" s="277"/>
      <c r="T441" s="27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9" t="s">
        <v>178</v>
      </c>
      <c r="AU441" s="279" t="s">
        <v>88</v>
      </c>
      <c r="AV441" s="14" t="s">
        <v>167</v>
      </c>
      <c r="AW441" s="14" t="s">
        <v>32</v>
      </c>
      <c r="AX441" s="14" t="s">
        <v>86</v>
      </c>
      <c r="AY441" s="279" t="s">
        <v>160</v>
      </c>
    </row>
    <row r="442" s="2" customFormat="1" ht="16.5" customHeight="1">
      <c r="A442" s="40"/>
      <c r="B442" s="41"/>
      <c r="C442" s="245" t="s">
        <v>765</v>
      </c>
      <c r="D442" s="245" t="s">
        <v>162</v>
      </c>
      <c r="E442" s="246" t="s">
        <v>766</v>
      </c>
      <c r="F442" s="247" t="s">
        <v>767</v>
      </c>
      <c r="G442" s="248" t="s">
        <v>165</v>
      </c>
      <c r="H442" s="249">
        <v>149.01599999999999</v>
      </c>
      <c r="I442" s="250"/>
      <c r="J442" s="251">
        <f>ROUND(I442*H442,2)</f>
        <v>0</v>
      </c>
      <c r="K442" s="247" t="s">
        <v>166</v>
      </c>
      <c r="L442" s="43"/>
      <c r="M442" s="252" t="s">
        <v>1</v>
      </c>
      <c r="N442" s="253" t="s">
        <v>43</v>
      </c>
      <c r="O442" s="93"/>
      <c r="P442" s="254">
        <f>O442*H442</f>
        <v>0</v>
      </c>
      <c r="Q442" s="254">
        <v>0.00029999999999999997</v>
      </c>
      <c r="R442" s="254">
        <f>Q442*H442</f>
        <v>0.044704799999999996</v>
      </c>
      <c r="S442" s="254">
        <v>0</v>
      </c>
      <c r="T442" s="255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56" t="s">
        <v>249</v>
      </c>
      <c r="AT442" s="256" t="s">
        <v>162</v>
      </c>
      <c r="AU442" s="256" t="s">
        <v>88</v>
      </c>
      <c r="AY442" s="17" t="s">
        <v>160</v>
      </c>
      <c r="BE442" s="145">
        <f>IF(N442="základní",J442,0)</f>
        <v>0</v>
      </c>
      <c r="BF442" s="145">
        <f>IF(N442="snížená",J442,0)</f>
        <v>0</v>
      </c>
      <c r="BG442" s="145">
        <f>IF(N442="zákl. přenesená",J442,0)</f>
        <v>0</v>
      </c>
      <c r="BH442" s="145">
        <f>IF(N442="sníž. přenesená",J442,0)</f>
        <v>0</v>
      </c>
      <c r="BI442" s="145">
        <f>IF(N442="nulová",J442,0)</f>
        <v>0</v>
      </c>
      <c r="BJ442" s="17" t="s">
        <v>86</v>
      </c>
      <c r="BK442" s="145">
        <f>ROUND(I442*H442,2)</f>
        <v>0</v>
      </c>
      <c r="BL442" s="17" t="s">
        <v>249</v>
      </c>
      <c r="BM442" s="256" t="s">
        <v>768</v>
      </c>
    </row>
    <row r="443" s="2" customFormat="1" ht="16.5" customHeight="1">
      <c r="A443" s="40"/>
      <c r="B443" s="41"/>
      <c r="C443" s="245" t="s">
        <v>769</v>
      </c>
      <c r="D443" s="245" t="s">
        <v>162</v>
      </c>
      <c r="E443" s="246" t="s">
        <v>770</v>
      </c>
      <c r="F443" s="247" t="s">
        <v>771</v>
      </c>
      <c r="G443" s="248" t="s">
        <v>165</v>
      </c>
      <c r="H443" s="249">
        <v>149.01599999999999</v>
      </c>
      <c r="I443" s="250"/>
      <c r="J443" s="251">
        <f>ROUND(I443*H443,2)</f>
        <v>0</v>
      </c>
      <c r="K443" s="247" t="s">
        <v>166</v>
      </c>
      <c r="L443" s="43"/>
      <c r="M443" s="252" t="s">
        <v>1</v>
      </c>
      <c r="N443" s="253" t="s">
        <v>43</v>
      </c>
      <c r="O443" s="93"/>
      <c r="P443" s="254">
        <f>O443*H443</f>
        <v>0</v>
      </c>
      <c r="Q443" s="254">
        <v>0.0044999999999999997</v>
      </c>
      <c r="R443" s="254">
        <f>Q443*H443</f>
        <v>0.67057199999999995</v>
      </c>
      <c r="S443" s="254">
        <v>0</v>
      </c>
      <c r="T443" s="255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56" t="s">
        <v>249</v>
      </c>
      <c r="AT443" s="256" t="s">
        <v>162</v>
      </c>
      <c r="AU443" s="256" t="s">
        <v>88</v>
      </c>
      <c r="AY443" s="17" t="s">
        <v>160</v>
      </c>
      <c r="BE443" s="145">
        <f>IF(N443="základní",J443,0)</f>
        <v>0</v>
      </c>
      <c r="BF443" s="145">
        <f>IF(N443="snížená",J443,0)</f>
        <v>0</v>
      </c>
      <c r="BG443" s="145">
        <f>IF(N443="zákl. přenesená",J443,0)</f>
        <v>0</v>
      </c>
      <c r="BH443" s="145">
        <f>IF(N443="sníž. přenesená",J443,0)</f>
        <v>0</v>
      </c>
      <c r="BI443" s="145">
        <f>IF(N443="nulová",J443,0)</f>
        <v>0</v>
      </c>
      <c r="BJ443" s="17" t="s">
        <v>86</v>
      </c>
      <c r="BK443" s="145">
        <f>ROUND(I443*H443,2)</f>
        <v>0</v>
      </c>
      <c r="BL443" s="17" t="s">
        <v>249</v>
      </c>
      <c r="BM443" s="256" t="s">
        <v>772</v>
      </c>
    </row>
    <row r="444" s="2" customFormat="1" ht="24.15" customHeight="1">
      <c r="A444" s="40"/>
      <c r="B444" s="41"/>
      <c r="C444" s="245" t="s">
        <v>773</v>
      </c>
      <c r="D444" s="245" t="s">
        <v>162</v>
      </c>
      <c r="E444" s="246" t="s">
        <v>774</v>
      </c>
      <c r="F444" s="247" t="s">
        <v>775</v>
      </c>
      <c r="G444" s="248" t="s">
        <v>165</v>
      </c>
      <c r="H444" s="249">
        <v>298.03199999999998</v>
      </c>
      <c r="I444" s="250"/>
      <c r="J444" s="251">
        <f>ROUND(I444*H444,2)</f>
        <v>0</v>
      </c>
      <c r="K444" s="247" t="s">
        <v>166</v>
      </c>
      <c r="L444" s="43"/>
      <c r="M444" s="252" t="s">
        <v>1</v>
      </c>
      <c r="N444" s="253" t="s">
        <v>43</v>
      </c>
      <c r="O444" s="93"/>
      <c r="P444" s="254">
        <f>O444*H444</f>
        <v>0</v>
      </c>
      <c r="Q444" s="254">
        <v>0.0014499999999999999</v>
      </c>
      <c r="R444" s="254">
        <f>Q444*H444</f>
        <v>0.43214639999999993</v>
      </c>
      <c r="S444" s="254">
        <v>0</v>
      </c>
      <c r="T444" s="255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56" t="s">
        <v>249</v>
      </c>
      <c r="AT444" s="256" t="s">
        <v>162</v>
      </c>
      <c r="AU444" s="256" t="s">
        <v>88</v>
      </c>
      <c r="AY444" s="17" t="s">
        <v>160</v>
      </c>
      <c r="BE444" s="145">
        <f>IF(N444="základní",J444,0)</f>
        <v>0</v>
      </c>
      <c r="BF444" s="145">
        <f>IF(N444="snížená",J444,0)</f>
        <v>0</v>
      </c>
      <c r="BG444" s="145">
        <f>IF(N444="zákl. přenesená",J444,0)</f>
        <v>0</v>
      </c>
      <c r="BH444" s="145">
        <f>IF(N444="sníž. přenesená",J444,0)</f>
        <v>0</v>
      </c>
      <c r="BI444" s="145">
        <f>IF(N444="nulová",J444,0)</f>
        <v>0</v>
      </c>
      <c r="BJ444" s="17" t="s">
        <v>86</v>
      </c>
      <c r="BK444" s="145">
        <f>ROUND(I444*H444,2)</f>
        <v>0</v>
      </c>
      <c r="BL444" s="17" t="s">
        <v>249</v>
      </c>
      <c r="BM444" s="256" t="s">
        <v>776</v>
      </c>
    </row>
    <row r="445" s="13" customFormat="1">
      <c r="A445" s="13"/>
      <c r="B445" s="257"/>
      <c r="C445" s="258"/>
      <c r="D445" s="259" t="s">
        <v>178</v>
      </c>
      <c r="E445" s="260" t="s">
        <v>1</v>
      </c>
      <c r="F445" s="261" t="s">
        <v>777</v>
      </c>
      <c r="G445" s="258"/>
      <c r="H445" s="262">
        <v>298.03199999999998</v>
      </c>
      <c r="I445" s="263"/>
      <c r="J445" s="258"/>
      <c r="K445" s="258"/>
      <c r="L445" s="264"/>
      <c r="M445" s="265"/>
      <c r="N445" s="266"/>
      <c r="O445" s="266"/>
      <c r="P445" s="266"/>
      <c r="Q445" s="266"/>
      <c r="R445" s="266"/>
      <c r="S445" s="266"/>
      <c r="T445" s="26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8" t="s">
        <v>178</v>
      </c>
      <c r="AU445" s="268" t="s">
        <v>88</v>
      </c>
      <c r="AV445" s="13" t="s">
        <v>88</v>
      </c>
      <c r="AW445" s="13" t="s">
        <v>32</v>
      </c>
      <c r="AX445" s="13" t="s">
        <v>86</v>
      </c>
      <c r="AY445" s="268" t="s">
        <v>160</v>
      </c>
    </row>
    <row r="446" s="2" customFormat="1" ht="33" customHeight="1">
      <c r="A446" s="40"/>
      <c r="B446" s="41"/>
      <c r="C446" s="245" t="s">
        <v>778</v>
      </c>
      <c r="D446" s="245" t="s">
        <v>162</v>
      </c>
      <c r="E446" s="246" t="s">
        <v>779</v>
      </c>
      <c r="F446" s="247" t="s">
        <v>780</v>
      </c>
      <c r="G446" s="248" t="s">
        <v>165</v>
      </c>
      <c r="H446" s="249">
        <v>149.01599999999999</v>
      </c>
      <c r="I446" s="250"/>
      <c r="J446" s="251">
        <f>ROUND(I446*H446,2)</f>
        <v>0</v>
      </c>
      <c r="K446" s="247" t="s">
        <v>166</v>
      </c>
      <c r="L446" s="43"/>
      <c r="M446" s="252" t="s">
        <v>1</v>
      </c>
      <c r="N446" s="253" t="s">
        <v>43</v>
      </c>
      <c r="O446" s="93"/>
      <c r="P446" s="254">
        <f>O446*H446</f>
        <v>0</v>
      </c>
      <c r="Q446" s="254">
        <v>0.0073000000000000001</v>
      </c>
      <c r="R446" s="254">
        <f>Q446*H446</f>
        <v>1.0878167999999999</v>
      </c>
      <c r="S446" s="254">
        <v>0</v>
      </c>
      <c r="T446" s="255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56" t="s">
        <v>249</v>
      </c>
      <c r="AT446" s="256" t="s">
        <v>162</v>
      </c>
      <c r="AU446" s="256" t="s">
        <v>88</v>
      </c>
      <c r="AY446" s="17" t="s">
        <v>160</v>
      </c>
      <c r="BE446" s="145">
        <f>IF(N446="základní",J446,0)</f>
        <v>0</v>
      </c>
      <c r="BF446" s="145">
        <f>IF(N446="snížená",J446,0)</f>
        <v>0</v>
      </c>
      <c r="BG446" s="145">
        <f>IF(N446="zákl. přenesená",J446,0)</f>
        <v>0</v>
      </c>
      <c r="BH446" s="145">
        <f>IF(N446="sníž. přenesená",J446,0)</f>
        <v>0</v>
      </c>
      <c r="BI446" s="145">
        <f>IF(N446="nulová",J446,0)</f>
        <v>0</v>
      </c>
      <c r="BJ446" s="17" t="s">
        <v>86</v>
      </c>
      <c r="BK446" s="145">
        <f>ROUND(I446*H446,2)</f>
        <v>0</v>
      </c>
      <c r="BL446" s="17" t="s">
        <v>249</v>
      </c>
      <c r="BM446" s="256" t="s">
        <v>781</v>
      </c>
    </row>
    <row r="447" s="13" customFormat="1">
      <c r="A447" s="13"/>
      <c r="B447" s="257"/>
      <c r="C447" s="258"/>
      <c r="D447" s="259" t="s">
        <v>178</v>
      </c>
      <c r="E447" s="260" t="s">
        <v>1</v>
      </c>
      <c r="F447" s="261" t="s">
        <v>757</v>
      </c>
      <c r="G447" s="258"/>
      <c r="H447" s="262">
        <v>25.032</v>
      </c>
      <c r="I447" s="263"/>
      <c r="J447" s="258"/>
      <c r="K447" s="258"/>
      <c r="L447" s="264"/>
      <c r="M447" s="265"/>
      <c r="N447" s="266"/>
      <c r="O447" s="266"/>
      <c r="P447" s="266"/>
      <c r="Q447" s="266"/>
      <c r="R447" s="266"/>
      <c r="S447" s="266"/>
      <c r="T447" s="26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8" t="s">
        <v>178</v>
      </c>
      <c r="AU447" s="268" t="s">
        <v>88</v>
      </c>
      <c r="AV447" s="13" t="s">
        <v>88</v>
      </c>
      <c r="AW447" s="13" t="s">
        <v>32</v>
      </c>
      <c r="AX447" s="13" t="s">
        <v>78</v>
      </c>
      <c r="AY447" s="268" t="s">
        <v>160</v>
      </c>
    </row>
    <row r="448" s="13" customFormat="1">
      <c r="A448" s="13"/>
      <c r="B448" s="257"/>
      <c r="C448" s="258"/>
      <c r="D448" s="259" t="s">
        <v>178</v>
      </c>
      <c r="E448" s="260" t="s">
        <v>1</v>
      </c>
      <c r="F448" s="261" t="s">
        <v>758</v>
      </c>
      <c r="G448" s="258"/>
      <c r="H448" s="262">
        <v>14.560000000000001</v>
      </c>
      <c r="I448" s="263"/>
      <c r="J448" s="258"/>
      <c r="K448" s="258"/>
      <c r="L448" s="264"/>
      <c r="M448" s="265"/>
      <c r="N448" s="266"/>
      <c r="O448" s="266"/>
      <c r="P448" s="266"/>
      <c r="Q448" s="266"/>
      <c r="R448" s="266"/>
      <c r="S448" s="266"/>
      <c r="T448" s="26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8" t="s">
        <v>178</v>
      </c>
      <c r="AU448" s="268" t="s">
        <v>88</v>
      </c>
      <c r="AV448" s="13" t="s">
        <v>88</v>
      </c>
      <c r="AW448" s="13" t="s">
        <v>32</v>
      </c>
      <c r="AX448" s="13" t="s">
        <v>78</v>
      </c>
      <c r="AY448" s="268" t="s">
        <v>160</v>
      </c>
    </row>
    <row r="449" s="13" customFormat="1">
      <c r="A449" s="13"/>
      <c r="B449" s="257"/>
      <c r="C449" s="258"/>
      <c r="D449" s="259" t="s">
        <v>178</v>
      </c>
      <c r="E449" s="260" t="s">
        <v>1</v>
      </c>
      <c r="F449" s="261" t="s">
        <v>759</v>
      </c>
      <c r="G449" s="258"/>
      <c r="H449" s="262">
        <v>14.392</v>
      </c>
      <c r="I449" s="263"/>
      <c r="J449" s="258"/>
      <c r="K449" s="258"/>
      <c r="L449" s="264"/>
      <c r="M449" s="265"/>
      <c r="N449" s="266"/>
      <c r="O449" s="266"/>
      <c r="P449" s="266"/>
      <c r="Q449" s="266"/>
      <c r="R449" s="266"/>
      <c r="S449" s="266"/>
      <c r="T449" s="26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8" t="s">
        <v>178</v>
      </c>
      <c r="AU449" s="268" t="s">
        <v>88</v>
      </c>
      <c r="AV449" s="13" t="s">
        <v>88</v>
      </c>
      <c r="AW449" s="13" t="s">
        <v>32</v>
      </c>
      <c r="AX449" s="13" t="s">
        <v>78</v>
      </c>
      <c r="AY449" s="268" t="s">
        <v>160</v>
      </c>
    </row>
    <row r="450" s="13" customFormat="1">
      <c r="A450" s="13"/>
      <c r="B450" s="257"/>
      <c r="C450" s="258"/>
      <c r="D450" s="259" t="s">
        <v>178</v>
      </c>
      <c r="E450" s="260" t="s">
        <v>1</v>
      </c>
      <c r="F450" s="261" t="s">
        <v>760</v>
      </c>
      <c r="G450" s="258"/>
      <c r="H450" s="262">
        <v>21.728000000000002</v>
      </c>
      <c r="I450" s="263"/>
      <c r="J450" s="258"/>
      <c r="K450" s="258"/>
      <c r="L450" s="264"/>
      <c r="M450" s="265"/>
      <c r="N450" s="266"/>
      <c r="O450" s="266"/>
      <c r="P450" s="266"/>
      <c r="Q450" s="266"/>
      <c r="R450" s="266"/>
      <c r="S450" s="266"/>
      <c r="T450" s="26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8" t="s">
        <v>178</v>
      </c>
      <c r="AU450" s="268" t="s">
        <v>88</v>
      </c>
      <c r="AV450" s="13" t="s">
        <v>88</v>
      </c>
      <c r="AW450" s="13" t="s">
        <v>32</v>
      </c>
      <c r="AX450" s="13" t="s">
        <v>78</v>
      </c>
      <c r="AY450" s="268" t="s">
        <v>160</v>
      </c>
    </row>
    <row r="451" s="13" customFormat="1">
      <c r="A451" s="13"/>
      <c r="B451" s="257"/>
      <c r="C451" s="258"/>
      <c r="D451" s="259" t="s">
        <v>178</v>
      </c>
      <c r="E451" s="260" t="s">
        <v>1</v>
      </c>
      <c r="F451" s="261" t="s">
        <v>761</v>
      </c>
      <c r="G451" s="258"/>
      <c r="H451" s="262">
        <v>15.512000000000001</v>
      </c>
      <c r="I451" s="263"/>
      <c r="J451" s="258"/>
      <c r="K451" s="258"/>
      <c r="L451" s="264"/>
      <c r="M451" s="265"/>
      <c r="N451" s="266"/>
      <c r="O451" s="266"/>
      <c r="P451" s="266"/>
      <c r="Q451" s="266"/>
      <c r="R451" s="266"/>
      <c r="S451" s="266"/>
      <c r="T451" s="26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8" t="s">
        <v>178</v>
      </c>
      <c r="AU451" s="268" t="s">
        <v>88</v>
      </c>
      <c r="AV451" s="13" t="s">
        <v>88</v>
      </c>
      <c r="AW451" s="13" t="s">
        <v>32</v>
      </c>
      <c r="AX451" s="13" t="s">
        <v>78</v>
      </c>
      <c r="AY451" s="268" t="s">
        <v>160</v>
      </c>
    </row>
    <row r="452" s="13" customFormat="1">
      <c r="A452" s="13"/>
      <c r="B452" s="257"/>
      <c r="C452" s="258"/>
      <c r="D452" s="259" t="s">
        <v>178</v>
      </c>
      <c r="E452" s="260" t="s">
        <v>1</v>
      </c>
      <c r="F452" s="261" t="s">
        <v>762</v>
      </c>
      <c r="G452" s="258"/>
      <c r="H452" s="262">
        <v>18.032</v>
      </c>
      <c r="I452" s="263"/>
      <c r="J452" s="258"/>
      <c r="K452" s="258"/>
      <c r="L452" s="264"/>
      <c r="M452" s="265"/>
      <c r="N452" s="266"/>
      <c r="O452" s="266"/>
      <c r="P452" s="266"/>
      <c r="Q452" s="266"/>
      <c r="R452" s="266"/>
      <c r="S452" s="266"/>
      <c r="T452" s="26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8" t="s">
        <v>178</v>
      </c>
      <c r="AU452" s="268" t="s">
        <v>88</v>
      </c>
      <c r="AV452" s="13" t="s">
        <v>88</v>
      </c>
      <c r="AW452" s="13" t="s">
        <v>32</v>
      </c>
      <c r="AX452" s="13" t="s">
        <v>78</v>
      </c>
      <c r="AY452" s="268" t="s">
        <v>160</v>
      </c>
    </row>
    <row r="453" s="13" customFormat="1">
      <c r="A453" s="13"/>
      <c r="B453" s="257"/>
      <c r="C453" s="258"/>
      <c r="D453" s="259" t="s">
        <v>178</v>
      </c>
      <c r="E453" s="260" t="s">
        <v>1</v>
      </c>
      <c r="F453" s="261" t="s">
        <v>763</v>
      </c>
      <c r="G453" s="258"/>
      <c r="H453" s="262">
        <v>19.123999999999999</v>
      </c>
      <c r="I453" s="263"/>
      <c r="J453" s="258"/>
      <c r="K453" s="258"/>
      <c r="L453" s="264"/>
      <c r="M453" s="265"/>
      <c r="N453" s="266"/>
      <c r="O453" s="266"/>
      <c r="P453" s="266"/>
      <c r="Q453" s="266"/>
      <c r="R453" s="266"/>
      <c r="S453" s="266"/>
      <c r="T453" s="26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8" t="s">
        <v>178</v>
      </c>
      <c r="AU453" s="268" t="s">
        <v>88</v>
      </c>
      <c r="AV453" s="13" t="s">
        <v>88</v>
      </c>
      <c r="AW453" s="13" t="s">
        <v>32</v>
      </c>
      <c r="AX453" s="13" t="s">
        <v>78</v>
      </c>
      <c r="AY453" s="268" t="s">
        <v>160</v>
      </c>
    </row>
    <row r="454" s="13" customFormat="1">
      <c r="A454" s="13"/>
      <c r="B454" s="257"/>
      <c r="C454" s="258"/>
      <c r="D454" s="259" t="s">
        <v>178</v>
      </c>
      <c r="E454" s="260" t="s">
        <v>1</v>
      </c>
      <c r="F454" s="261" t="s">
        <v>764</v>
      </c>
      <c r="G454" s="258"/>
      <c r="H454" s="262">
        <v>20.635999999999999</v>
      </c>
      <c r="I454" s="263"/>
      <c r="J454" s="258"/>
      <c r="K454" s="258"/>
      <c r="L454" s="264"/>
      <c r="M454" s="265"/>
      <c r="N454" s="266"/>
      <c r="O454" s="266"/>
      <c r="P454" s="266"/>
      <c r="Q454" s="266"/>
      <c r="R454" s="266"/>
      <c r="S454" s="266"/>
      <c r="T454" s="26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8" t="s">
        <v>178</v>
      </c>
      <c r="AU454" s="268" t="s">
        <v>88</v>
      </c>
      <c r="AV454" s="13" t="s">
        <v>88</v>
      </c>
      <c r="AW454" s="13" t="s">
        <v>32</v>
      </c>
      <c r="AX454" s="13" t="s">
        <v>78</v>
      </c>
      <c r="AY454" s="268" t="s">
        <v>160</v>
      </c>
    </row>
    <row r="455" s="14" customFormat="1">
      <c r="A455" s="14"/>
      <c r="B455" s="269"/>
      <c r="C455" s="270"/>
      <c r="D455" s="259" t="s">
        <v>178</v>
      </c>
      <c r="E455" s="271" t="s">
        <v>1</v>
      </c>
      <c r="F455" s="272" t="s">
        <v>184</v>
      </c>
      <c r="G455" s="270"/>
      <c r="H455" s="273">
        <v>149.01599999999999</v>
      </c>
      <c r="I455" s="274"/>
      <c r="J455" s="270"/>
      <c r="K455" s="270"/>
      <c r="L455" s="275"/>
      <c r="M455" s="276"/>
      <c r="N455" s="277"/>
      <c r="O455" s="277"/>
      <c r="P455" s="277"/>
      <c r="Q455" s="277"/>
      <c r="R455" s="277"/>
      <c r="S455" s="277"/>
      <c r="T455" s="27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9" t="s">
        <v>178</v>
      </c>
      <c r="AU455" s="279" t="s">
        <v>88</v>
      </c>
      <c r="AV455" s="14" t="s">
        <v>167</v>
      </c>
      <c r="AW455" s="14" t="s">
        <v>32</v>
      </c>
      <c r="AX455" s="14" t="s">
        <v>86</v>
      </c>
      <c r="AY455" s="279" t="s">
        <v>160</v>
      </c>
    </row>
    <row r="456" s="2" customFormat="1" ht="16.5" customHeight="1">
      <c r="A456" s="40"/>
      <c r="B456" s="41"/>
      <c r="C456" s="290" t="s">
        <v>782</v>
      </c>
      <c r="D456" s="290" t="s">
        <v>230</v>
      </c>
      <c r="E456" s="291" t="s">
        <v>783</v>
      </c>
      <c r="F456" s="292" t="s">
        <v>784</v>
      </c>
      <c r="G456" s="293" t="s">
        <v>165</v>
      </c>
      <c r="H456" s="294">
        <v>171.368</v>
      </c>
      <c r="I456" s="295"/>
      <c r="J456" s="296">
        <f>ROUND(I456*H456,2)</f>
        <v>0</v>
      </c>
      <c r="K456" s="292" t="s">
        <v>166</v>
      </c>
      <c r="L456" s="297"/>
      <c r="M456" s="298" t="s">
        <v>1</v>
      </c>
      <c r="N456" s="299" t="s">
        <v>43</v>
      </c>
      <c r="O456" s="93"/>
      <c r="P456" s="254">
        <f>O456*H456</f>
        <v>0</v>
      </c>
      <c r="Q456" s="254">
        <v>0.0118</v>
      </c>
      <c r="R456" s="254">
        <f>Q456*H456</f>
        <v>2.0221423999999999</v>
      </c>
      <c r="S456" s="254">
        <v>0</v>
      </c>
      <c r="T456" s="255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56" t="s">
        <v>339</v>
      </c>
      <c r="AT456" s="256" t="s">
        <v>230</v>
      </c>
      <c r="AU456" s="256" t="s">
        <v>88</v>
      </c>
      <c r="AY456" s="17" t="s">
        <v>160</v>
      </c>
      <c r="BE456" s="145">
        <f>IF(N456="základní",J456,0)</f>
        <v>0</v>
      </c>
      <c r="BF456" s="145">
        <f>IF(N456="snížená",J456,0)</f>
        <v>0</v>
      </c>
      <c r="BG456" s="145">
        <f>IF(N456="zákl. přenesená",J456,0)</f>
        <v>0</v>
      </c>
      <c r="BH456" s="145">
        <f>IF(N456="sníž. přenesená",J456,0)</f>
        <v>0</v>
      </c>
      <c r="BI456" s="145">
        <f>IF(N456="nulová",J456,0)</f>
        <v>0</v>
      </c>
      <c r="BJ456" s="17" t="s">
        <v>86</v>
      </c>
      <c r="BK456" s="145">
        <f>ROUND(I456*H456,2)</f>
        <v>0</v>
      </c>
      <c r="BL456" s="17" t="s">
        <v>249</v>
      </c>
      <c r="BM456" s="256" t="s">
        <v>785</v>
      </c>
    </row>
    <row r="457" s="13" customFormat="1">
      <c r="A457" s="13"/>
      <c r="B457" s="257"/>
      <c r="C457" s="258"/>
      <c r="D457" s="259" t="s">
        <v>178</v>
      </c>
      <c r="E457" s="258"/>
      <c r="F457" s="261" t="s">
        <v>786</v>
      </c>
      <c r="G457" s="258"/>
      <c r="H457" s="262">
        <v>171.368</v>
      </c>
      <c r="I457" s="263"/>
      <c r="J457" s="258"/>
      <c r="K457" s="258"/>
      <c r="L457" s="264"/>
      <c r="M457" s="265"/>
      <c r="N457" s="266"/>
      <c r="O457" s="266"/>
      <c r="P457" s="266"/>
      <c r="Q457" s="266"/>
      <c r="R457" s="266"/>
      <c r="S457" s="266"/>
      <c r="T457" s="26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8" t="s">
        <v>178</v>
      </c>
      <c r="AU457" s="268" t="s">
        <v>88</v>
      </c>
      <c r="AV457" s="13" t="s">
        <v>88</v>
      </c>
      <c r="AW457" s="13" t="s">
        <v>4</v>
      </c>
      <c r="AX457" s="13" t="s">
        <v>86</v>
      </c>
      <c r="AY457" s="268" t="s">
        <v>160</v>
      </c>
    </row>
    <row r="458" s="2" customFormat="1" ht="24.15" customHeight="1">
      <c r="A458" s="40"/>
      <c r="B458" s="41"/>
      <c r="C458" s="245" t="s">
        <v>787</v>
      </c>
      <c r="D458" s="245" t="s">
        <v>162</v>
      </c>
      <c r="E458" s="246" t="s">
        <v>788</v>
      </c>
      <c r="F458" s="247" t="s">
        <v>789</v>
      </c>
      <c r="G458" s="248" t="s">
        <v>165</v>
      </c>
      <c r="H458" s="249">
        <v>3</v>
      </c>
      <c r="I458" s="250"/>
      <c r="J458" s="251">
        <f>ROUND(I458*H458,2)</f>
        <v>0</v>
      </c>
      <c r="K458" s="247" t="s">
        <v>166</v>
      </c>
      <c r="L458" s="43"/>
      <c r="M458" s="252" t="s">
        <v>1</v>
      </c>
      <c r="N458" s="253" t="s">
        <v>43</v>
      </c>
      <c r="O458" s="93"/>
      <c r="P458" s="254">
        <f>O458*H458</f>
        <v>0</v>
      </c>
      <c r="Q458" s="254">
        <v>0.00051999999999999995</v>
      </c>
      <c r="R458" s="254">
        <f>Q458*H458</f>
        <v>0.0015599999999999998</v>
      </c>
      <c r="S458" s="254">
        <v>0</v>
      </c>
      <c r="T458" s="255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56" t="s">
        <v>249</v>
      </c>
      <c r="AT458" s="256" t="s">
        <v>162</v>
      </c>
      <c r="AU458" s="256" t="s">
        <v>88</v>
      </c>
      <c r="AY458" s="17" t="s">
        <v>160</v>
      </c>
      <c r="BE458" s="145">
        <f>IF(N458="základní",J458,0)</f>
        <v>0</v>
      </c>
      <c r="BF458" s="145">
        <f>IF(N458="snížená",J458,0)</f>
        <v>0</v>
      </c>
      <c r="BG458" s="145">
        <f>IF(N458="zákl. přenesená",J458,0)</f>
        <v>0</v>
      </c>
      <c r="BH458" s="145">
        <f>IF(N458="sníž. přenesená",J458,0)</f>
        <v>0</v>
      </c>
      <c r="BI458" s="145">
        <f>IF(N458="nulová",J458,0)</f>
        <v>0</v>
      </c>
      <c r="BJ458" s="17" t="s">
        <v>86</v>
      </c>
      <c r="BK458" s="145">
        <f>ROUND(I458*H458,2)</f>
        <v>0</v>
      </c>
      <c r="BL458" s="17" t="s">
        <v>249</v>
      </c>
      <c r="BM458" s="256" t="s">
        <v>790</v>
      </c>
    </row>
    <row r="459" s="13" customFormat="1">
      <c r="A459" s="13"/>
      <c r="B459" s="257"/>
      <c r="C459" s="258"/>
      <c r="D459" s="259" t="s">
        <v>178</v>
      </c>
      <c r="E459" s="260" t="s">
        <v>1</v>
      </c>
      <c r="F459" s="261" t="s">
        <v>791</v>
      </c>
      <c r="G459" s="258"/>
      <c r="H459" s="262">
        <v>3</v>
      </c>
      <c r="I459" s="263"/>
      <c r="J459" s="258"/>
      <c r="K459" s="258"/>
      <c r="L459" s="264"/>
      <c r="M459" s="265"/>
      <c r="N459" s="266"/>
      <c r="O459" s="266"/>
      <c r="P459" s="266"/>
      <c r="Q459" s="266"/>
      <c r="R459" s="266"/>
      <c r="S459" s="266"/>
      <c r="T459" s="26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8" t="s">
        <v>178</v>
      </c>
      <c r="AU459" s="268" t="s">
        <v>88</v>
      </c>
      <c r="AV459" s="13" t="s">
        <v>88</v>
      </c>
      <c r="AW459" s="13" t="s">
        <v>32</v>
      </c>
      <c r="AX459" s="13" t="s">
        <v>86</v>
      </c>
      <c r="AY459" s="268" t="s">
        <v>160</v>
      </c>
    </row>
    <row r="460" s="2" customFormat="1" ht="16.5" customHeight="1">
      <c r="A460" s="40"/>
      <c r="B460" s="41"/>
      <c r="C460" s="290" t="s">
        <v>792</v>
      </c>
      <c r="D460" s="290" t="s">
        <v>230</v>
      </c>
      <c r="E460" s="291" t="s">
        <v>793</v>
      </c>
      <c r="F460" s="292" t="s">
        <v>794</v>
      </c>
      <c r="G460" s="293" t="s">
        <v>165</v>
      </c>
      <c r="H460" s="294">
        <v>3.2999999999999998</v>
      </c>
      <c r="I460" s="295"/>
      <c r="J460" s="296">
        <f>ROUND(I460*H460,2)</f>
        <v>0</v>
      </c>
      <c r="K460" s="292" t="s">
        <v>166</v>
      </c>
      <c r="L460" s="297"/>
      <c r="M460" s="298" t="s">
        <v>1</v>
      </c>
      <c r="N460" s="299" t="s">
        <v>43</v>
      </c>
      <c r="O460" s="93"/>
      <c r="P460" s="254">
        <f>O460*H460</f>
        <v>0</v>
      </c>
      <c r="Q460" s="254">
        <v>0.0074999999999999997</v>
      </c>
      <c r="R460" s="254">
        <f>Q460*H460</f>
        <v>0.024749999999999998</v>
      </c>
      <c r="S460" s="254">
        <v>0</v>
      </c>
      <c r="T460" s="255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56" t="s">
        <v>339</v>
      </c>
      <c r="AT460" s="256" t="s">
        <v>230</v>
      </c>
      <c r="AU460" s="256" t="s">
        <v>88</v>
      </c>
      <c r="AY460" s="17" t="s">
        <v>160</v>
      </c>
      <c r="BE460" s="145">
        <f>IF(N460="základní",J460,0)</f>
        <v>0</v>
      </c>
      <c r="BF460" s="145">
        <f>IF(N460="snížená",J460,0)</f>
        <v>0</v>
      </c>
      <c r="BG460" s="145">
        <f>IF(N460="zákl. přenesená",J460,0)</f>
        <v>0</v>
      </c>
      <c r="BH460" s="145">
        <f>IF(N460="sníž. přenesená",J460,0)</f>
        <v>0</v>
      </c>
      <c r="BI460" s="145">
        <f>IF(N460="nulová",J460,0)</f>
        <v>0</v>
      </c>
      <c r="BJ460" s="17" t="s">
        <v>86</v>
      </c>
      <c r="BK460" s="145">
        <f>ROUND(I460*H460,2)</f>
        <v>0</v>
      </c>
      <c r="BL460" s="17" t="s">
        <v>249</v>
      </c>
      <c r="BM460" s="256" t="s">
        <v>795</v>
      </c>
    </row>
    <row r="461" s="13" customFormat="1">
      <c r="A461" s="13"/>
      <c r="B461" s="257"/>
      <c r="C461" s="258"/>
      <c r="D461" s="259" t="s">
        <v>178</v>
      </c>
      <c r="E461" s="258"/>
      <c r="F461" s="261" t="s">
        <v>796</v>
      </c>
      <c r="G461" s="258"/>
      <c r="H461" s="262">
        <v>3.2999999999999998</v>
      </c>
      <c r="I461" s="263"/>
      <c r="J461" s="258"/>
      <c r="K461" s="258"/>
      <c r="L461" s="264"/>
      <c r="M461" s="265"/>
      <c r="N461" s="266"/>
      <c r="O461" s="266"/>
      <c r="P461" s="266"/>
      <c r="Q461" s="266"/>
      <c r="R461" s="266"/>
      <c r="S461" s="266"/>
      <c r="T461" s="26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8" t="s">
        <v>178</v>
      </c>
      <c r="AU461" s="268" t="s">
        <v>88</v>
      </c>
      <c r="AV461" s="13" t="s">
        <v>88</v>
      </c>
      <c r="AW461" s="13" t="s">
        <v>4</v>
      </c>
      <c r="AX461" s="13" t="s">
        <v>86</v>
      </c>
      <c r="AY461" s="268" t="s">
        <v>160</v>
      </c>
    </row>
    <row r="462" s="2" customFormat="1" ht="16.5" customHeight="1">
      <c r="A462" s="40"/>
      <c r="B462" s="41"/>
      <c r="C462" s="245" t="s">
        <v>797</v>
      </c>
      <c r="D462" s="245" t="s">
        <v>162</v>
      </c>
      <c r="E462" s="246" t="s">
        <v>798</v>
      </c>
      <c r="F462" s="247" t="s">
        <v>799</v>
      </c>
      <c r="G462" s="248" t="s">
        <v>239</v>
      </c>
      <c r="H462" s="249">
        <v>160</v>
      </c>
      <c r="I462" s="250"/>
      <c r="J462" s="251">
        <f>ROUND(I462*H462,2)</f>
        <v>0</v>
      </c>
      <c r="K462" s="247" t="s">
        <v>166</v>
      </c>
      <c r="L462" s="43"/>
      <c r="M462" s="252" t="s">
        <v>1</v>
      </c>
      <c r="N462" s="253" t="s">
        <v>43</v>
      </c>
      <c r="O462" s="93"/>
      <c r="P462" s="254">
        <f>O462*H462</f>
        <v>0</v>
      </c>
      <c r="Q462" s="254">
        <v>3.0000000000000001E-05</v>
      </c>
      <c r="R462" s="254">
        <f>Q462*H462</f>
        <v>0.0048000000000000004</v>
      </c>
      <c r="S462" s="254">
        <v>0</v>
      </c>
      <c r="T462" s="255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56" t="s">
        <v>249</v>
      </c>
      <c r="AT462" s="256" t="s">
        <v>162</v>
      </c>
      <c r="AU462" s="256" t="s">
        <v>88</v>
      </c>
      <c r="AY462" s="17" t="s">
        <v>160</v>
      </c>
      <c r="BE462" s="145">
        <f>IF(N462="základní",J462,0)</f>
        <v>0</v>
      </c>
      <c r="BF462" s="145">
        <f>IF(N462="snížená",J462,0)</f>
        <v>0</v>
      </c>
      <c r="BG462" s="145">
        <f>IF(N462="zákl. přenesená",J462,0)</f>
        <v>0</v>
      </c>
      <c r="BH462" s="145">
        <f>IF(N462="sníž. přenesená",J462,0)</f>
        <v>0</v>
      </c>
      <c r="BI462" s="145">
        <f>IF(N462="nulová",J462,0)</f>
        <v>0</v>
      </c>
      <c r="BJ462" s="17" t="s">
        <v>86</v>
      </c>
      <c r="BK462" s="145">
        <f>ROUND(I462*H462,2)</f>
        <v>0</v>
      </c>
      <c r="BL462" s="17" t="s">
        <v>249</v>
      </c>
      <c r="BM462" s="256" t="s">
        <v>800</v>
      </c>
    </row>
    <row r="463" s="2" customFormat="1" ht="24.15" customHeight="1">
      <c r="A463" s="40"/>
      <c r="B463" s="41"/>
      <c r="C463" s="245" t="s">
        <v>801</v>
      </c>
      <c r="D463" s="245" t="s">
        <v>162</v>
      </c>
      <c r="E463" s="246" t="s">
        <v>802</v>
      </c>
      <c r="F463" s="247" t="s">
        <v>803</v>
      </c>
      <c r="G463" s="248" t="s">
        <v>165</v>
      </c>
      <c r="H463" s="249">
        <v>149.01599999999999</v>
      </c>
      <c r="I463" s="250"/>
      <c r="J463" s="251">
        <f>ROUND(I463*H463,2)</f>
        <v>0</v>
      </c>
      <c r="K463" s="247" t="s">
        <v>166</v>
      </c>
      <c r="L463" s="43"/>
      <c r="M463" s="252" t="s">
        <v>1</v>
      </c>
      <c r="N463" s="253" t="s">
        <v>43</v>
      </c>
      <c r="O463" s="93"/>
      <c r="P463" s="254">
        <f>O463*H463</f>
        <v>0</v>
      </c>
      <c r="Q463" s="254">
        <v>5.0000000000000002E-05</v>
      </c>
      <c r="R463" s="254">
        <f>Q463*H463</f>
        <v>0.0074507999999999996</v>
      </c>
      <c r="S463" s="254">
        <v>0</v>
      </c>
      <c r="T463" s="255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56" t="s">
        <v>249</v>
      </c>
      <c r="AT463" s="256" t="s">
        <v>162</v>
      </c>
      <c r="AU463" s="256" t="s">
        <v>88</v>
      </c>
      <c r="AY463" s="17" t="s">
        <v>160</v>
      </c>
      <c r="BE463" s="145">
        <f>IF(N463="základní",J463,0)</f>
        <v>0</v>
      </c>
      <c r="BF463" s="145">
        <f>IF(N463="snížená",J463,0)</f>
        <v>0</v>
      </c>
      <c r="BG463" s="145">
        <f>IF(N463="zákl. přenesená",J463,0)</f>
        <v>0</v>
      </c>
      <c r="BH463" s="145">
        <f>IF(N463="sníž. přenesená",J463,0)</f>
        <v>0</v>
      </c>
      <c r="BI463" s="145">
        <f>IF(N463="nulová",J463,0)</f>
        <v>0</v>
      </c>
      <c r="BJ463" s="17" t="s">
        <v>86</v>
      </c>
      <c r="BK463" s="145">
        <f>ROUND(I463*H463,2)</f>
        <v>0</v>
      </c>
      <c r="BL463" s="17" t="s">
        <v>249</v>
      </c>
      <c r="BM463" s="256" t="s">
        <v>804</v>
      </c>
    </row>
    <row r="464" s="2" customFormat="1" ht="24.15" customHeight="1">
      <c r="A464" s="40"/>
      <c r="B464" s="41"/>
      <c r="C464" s="245" t="s">
        <v>805</v>
      </c>
      <c r="D464" s="245" t="s">
        <v>162</v>
      </c>
      <c r="E464" s="246" t="s">
        <v>806</v>
      </c>
      <c r="F464" s="247" t="s">
        <v>807</v>
      </c>
      <c r="G464" s="248" t="s">
        <v>213</v>
      </c>
      <c r="H464" s="249">
        <v>4.2960000000000003</v>
      </c>
      <c r="I464" s="250"/>
      <c r="J464" s="251">
        <f>ROUND(I464*H464,2)</f>
        <v>0</v>
      </c>
      <c r="K464" s="247" t="s">
        <v>166</v>
      </c>
      <c r="L464" s="43"/>
      <c r="M464" s="252" t="s">
        <v>1</v>
      </c>
      <c r="N464" s="253" t="s">
        <v>43</v>
      </c>
      <c r="O464" s="93"/>
      <c r="P464" s="254">
        <f>O464*H464</f>
        <v>0</v>
      </c>
      <c r="Q464" s="254">
        <v>0</v>
      </c>
      <c r="R464" s="254">
        <f>Q464*H464</f>
        <v>0</v>
      </c>
      <c r="S464" s="254">
        <v>0</v>
      </c>
      <c r="T464" s="255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56" t="s">
        <v>249</v>
      </c>
      <c r="AT464" s="256" t="s">
        <v>162</v>
      </c>
      <c r="AU464" s="256" t="s">
        <v>88</v>
      </c>
      <c r="AY464" s="17" t="s">
        <v>160</v>
      </c>
      <c r="BE464" s="145">
        <f>IF(N464="základní",J464,0)</f>
        <v>0</v>
      </c>
      <c r="BF464" s="145">
        <f>IF(N464="snížená",J464,0)</f>
        <v>0</v>
      </c>
      <c r="BG464" s="145">
        <f>IF(N464="zákl. přenesená",J464,0)</f>
        <v>0</v>
      </c>
      <c r="BH464" s="145">
        <f>IF(N464="sníž. přenesená",J464,0)</f>
        <v>0</v>
      </c>
      <c r="BI464" s="145">
        <f>IF(N464="nulová",J464,0)</f>
        <v>0</v>
      </c>
      <c r="BJ464" s="17" t="s">
        <v>86</v>
      </c>
      <c r="BK464" s="145">
        <f>ROUND(I464*H464,2)</f>
        <v>0</v>
      </c>
      <c r="BL464" s="17" t="s">
        <v>249</v>
      </c>
      <c r="BM464" s="256" t="s">
        <v>808</v>
      </c>
    </row>
    <row r="465" s="2" customFormat="1" ht="24.15" customHeight="1">
      <c r="A465" s="40"/>
      <c r="B465" s="41"/>
      <c r="C465" s="245" t="s">
        <v>809</v>
      </c>
      <c r="D465" s="245" t="s">
        <v>162</v>
      </c>
      <c r="E465" s="246" t="s">
        <v>810</v>
      </c>
      <c r="F465" s="247" t="s">
        <v>811</v>
      </c>
      <c r="G465" s="248" t="s">
        <v>213</v>
      </c>
      <c r="H465" s="249">
        <v>4.2960000000000003</v>
      </c>
      <c r="I465" s="250"/>
      <c r="J465" s="251">
        <f>ROUND(I465*H465,2)</f>
        <v>0</v>
      </c>
      <c r="K465" s="247" t="s">
        <v>166</v>
      </c>
      <c r="L465" s="43"/>
      <c r="M465" s="252" t="s">
        <v>1</v>
      </c>
      <c r="N465" s="253" t="s">
        <v>43</v>
      </c>
      <c r="O465" s="93"/>
      <c r="P465" s="254">
        <f>O465*H465</f>
        <v>0</v>
      </c>
      <c r="Q465" s="254">
        <v>0</v>
      </c>
      <c r="R465" s="254">
        <f>Q465*H465</f>
        <v>0</v>
      </c>
      <c r="S465" s="254">
        <v>0</v>
      </c>
      <c r="T465" s="255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56" t="s">
        <v>249</v>
      </c>
      <c r="AT465" s="256" t="s">
        <v>162</v>
      </c>
      <c r="AU465" s="256" t="s">
        <v>88</v>
      </c>
      <c r="AY465" s="17" t="s">
        <v>160</v>
      </c>
      <c r="BE465" s="145">
        <f>IF(N465="základní",J465,0)</f>
        <v>0</v>
      </c>
      <c r="BF465" s="145">
        <f>IF(N465="snížená",J465,0)</f>
        <v>0</v>
      </c>
      <c r="BG465" s="145">
        <f>IF(N465="zákl. přenesená",J465,0)</f>
        <v>0</v>
      </c>
      <c r="BH465" s="145">
        <f>IF(N465="sníž. přenesená",J465,0)</f>
        <v>0</v>
      </c>
      <c r="BI465" s="145">
        <f>IF(N465="nulová",J465,0)</f>
        <v>0</v>
      </c>
      <c r="BJ465" s="17" t="s">
        <v>86</v>
      </c>
      <c r="BK465" s="145">
        <f>ROUND(I465*H465,2)</f>
        <v>0</v>
      </c>
      <c r="BL465" s="17" t="s">
        <v>249</v>
      </c>
      <c r="BM465" s="256" t="s">
        <v>812</v>
      </c>
    </row>
    <row r="466" s="12" customFormat="1" ht="22.8" customHeight="1">
      <c r="A466" s="12"/>
      <c r="B466" s="230"/>
      <c r="C466" s="231"/>
      <c r="D466" s="232" t="s">
        <v>77</v>
      </c>
      <c r="E466" s="243" t="s">
        <v>813</v>
      </c>
      <c r="F466" s="243" t="s">
        <v>814</v>
      </c>
      <c r="G466" s="231"/>
      <c r="H466" s="231"/>
      <c r="I466" s="234"/>
      <c r="J466" s="244">
        <f>BK466</f>
        <v>0</v>
      </c>
      <c r="K466" s="231"/>
      <c r="L466" s="235"/>
      <c r="M466" s="236"/>
      <c r="N466" s="237"/>
      <c r="O466" s="237"/>
      <c r="P466" s="238">
        <f>SUM(P467:P472)</f>
        <v>0</v>
      </c>
      <c r="Q466" s="237"/>
      <c r="R466" s="238">
        <f>SUM(R467:R472)</f>
        <v>0.0025136999999999998</v>
      </c>
      <c r="S466" s="237"/>
      <c r="T466" s="239">
        <f>SUM(T467:T472)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240" t="s">
        <v>88</v>
      </c>
      <c r="AT466" s="241" t="s">
        <v>77</v>
      </c>
      <c r="AU466" s="241" t="s">
        <v>86</v>
      </c>
      <c r="AY466" s="240" t="s">
        <v>160</v>
      </c>
      <c r="BK466" s="242">
        <f>SUM(BK467:BK472)</f>
        <v>0</v>
      </c>
    </row>
    <row r="467" s="2" customFormat="1" ht="24.15" customHeight="1">
      <c r="A467" s="40"/>
      <c r="B467" s="41"/>
      <c r="C467" s="245" t="s">
        <v>815</v>
      </c>
      <c r="D467" s="245" t="s">
        <v>162</v>
      </c>
      <c r="E467" s="246" t="s">
        <v>816</v>
      </c>
      <c r="F467" s="247" t="s">
        <v>817</v>
      </c>
      <c r="G467" s="248" t="s">
        <v>165</v>
      </c>
      <c r="H467" s="249">
        <v>3.9900000000000002</v>
      </c>
      <c r="I467" s="250"/>
      <c r="J467" s="251">
        <f>ROUND(I467*H467,2)</f>
        <v>0</v>
      </c>
      <c r="K467" s="247" t="s">
        <v>166</v>
      </c>
      <c r="L467" s="43"/>
      <c r="M467" s="252" t="s">
        <v>1</v>
      </c>
      <c r="N467" s="253" t="s">
        <v>43</v>
      </c>
      <c r="O467" s="93"/>
      <c r="P467" s="254">
        <f>O467*H467</f>
        <v>0</v>
      </c>
      <c r="Q467" s="254">
        <v>2.0000000000000002E-05</v>
      </c>
      <c r="R467" s="254">
        <f>Q467*H467</f>
        <v>7.9800000000000015E-05</v>
      </c>
      <c r="S467" s="254">
        <v>0</v>
      </c>
      <c r="T467" s="255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56" t="s">
        <v>249</v>
      </c>
      <c r="AT467" s="256" t="s">
        <v>162</v>
      </c>
      <c r="AU467" s="256" t="s">
        <v>88</v>
      </c>
      <c r="AY467" s="17" t="s">
        <v>160</v>
      </c>
      <c r="BE467" s="145">
        <f>IF(N467="základní",J467,0)</f>
        <v>0</v>
      </c>
      <c r="BF467" s="145">
        <f>IF(N467="snížená",J467,0)</f>
        <v>0</v>
      </c>
      <c r="BG467" s="145">
        <f>IF(N467="zákl. přenesená",J467,0)</f>
        <v>0</v>
      </c>
      <c r="BH467" s="145">
        <f>IF(N467="sníž. přenesená",J467,0)</f>
        <v>0</v>
      </c>
      <c r="BI467" s="145">
        <f>IF(N467="nulová",J467,0)</f>
        <v>0</v>
      </c>
      <c r="BJ467" s="17" t="s">
        <v>86</v>
      </c>
      <c r="BK467" s="145">
        <f>ROUND(I467*H467,2)</f>
        <v>0</v>
      </c>
      <c r="BL467" s="17" t="s">
        <v>249</v>
      </c>
      <c r="BM467" s="256" t="s">
        <v>818</v>
      </c>
    </row>
    <row r="468" s="15" customFormat="1">
      <c r="A468" s="15"/>
      <c r="B468" s="280"/>
      <c r="C468" s="281"/>
      <c r="D468" s="259" t="s">
        <v>178</v>
      </c>
      <c r="E468" s="282" t="s">
        <v>1</v>
      </c>
      <c r="F468" s="283" t="s">
        <v>819</v>
      </c>
      <c r="G468" s="281"/>
      <c r="H468" s="282" t="s">
        <v>1</v>
      </c>
      <c r="I468" s="284"/>
      <c r="J468" s="281"/>
      <c r="K468" s="281"/>
      <c r="L468" s="285"/>
      <c r="M468" s="286"/>
      <c r="N468" s="287"/>
      <c r="O468" s="287"/>
      <c r="P468" s="287"/>
      <c r="Q468" s="287"/>
      <c r="R468" s="287"/>
      <c r="S468" s="287"/>
      <c r="T468" s="288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89" t="s">
        <v>178</v>
      </c>
      <c r="AU468" s="289" t="s">
        <v>88</v>
      </c>
      <c r="AV468" s="15" t="s">
        <v>86</v>
      </c>
      <c r="AW468" s="15" t="s">
        <v>32</v>
      </c>
      <c r="AX468" s="15" t="s">
        <v>78</v>
      </c>
      <c r="AY468" s="289" t="s">
        <v>160</v>
      </c>
    </row>
    <row r="469" s="13" customFormat="1">
      <c r="A469" s="13"/>
      <c r="B469" s="257"/>
      <c r="C469" s="258"/>
      <c r="D469" s="259" t="s">
        <v>178</v>
      </c>
      <c r="E469" s="260" t="s">
        <v>1</v>
      </c>
      <c r="F469" s="261" t="s">
        <v>820</v>
      </c>
      <c r="G469" s="258"/>
      <c r="H469" s="262">
        <v>3.9900000000000002</v>
      </c>
      <c r="I469" s="263"/>
      <c r="J469" s="258"/>
      <c r="K469" s="258"/>
      <c r="L469" s="264"/>
      <c r="M469" s="265"/>
      <c r="N469" s="266"/>
      <c r="O469" s="266"/>
      <c r="P469" s="266"/>
      <c r="Q469" s="266"/>
      <c r="R469" s="266"/>
      <c r="S469" s="266"/>
      <c r="T469" s="267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8" t="s">
        <v>178</v>
      </c>
      <c r="AU469" s="268" t="s">
        <v>88</v>
      </c>
      <c r="AV469" s="13" t="s">
        <v>88</v>
      </c>
      <c r="AW469" s="13" t="s">
        <v>32</v>
      </c>
      <c r="AX469" s="13" t="s">
        <v>86</v>
      </c>
      <c r="AY469" s="268" t="s">
        <v>160</v>
      </c>
    </row>
    <row r="470" s="2" customFormat="1" ht="24.15" customHeight="1">
      <c r="A470" s="40"/>
      <c r="B470" s="41"/>
      <c r="C470" s="245" t="s">
        <v>821</v>
      </c>
      <c r="D470" s="245" t="s">
        <v>162</v>
      </c>
      <c r="E470" s="246" t="s">
        <v>822</v>
      </c>
      <c r="F470" s="247" t="s">
        <v>823</v>
      </c>
      <c r="G470" s="248" t="s">
        <v>165</v>
      </c>
      <c r="H470" s="249">
        <v>3.9900000000000002</v>
      </c>
      <c r="I470" s="250"/>
      <c r="J470" s="251">
        <f>ROUND(I470*H470,2)</f>
        <v>0</v>
      </c>
      <c r="K470" s="247" t="s">
        <v>166</v>
      </c>
      <c r="L470" s="43"/>
      <c r="M470" s="252" t="s">
        <v>1</v>
      </c>
      <c r="N470" s="253" t="s">
        <v>43</v>
      </c>
      <c r="O470" s="93"/>
      <c r="P470" s="254">
        <f>O470*H470</f>
        <v>0</v>
      </c>
      <c r="Q470" s="254">
        <v>0.00014999999999999999</v>
      </c>
      <c r="R470" s="254">
        <f>Q470*H470</f>
        <v>0.00059849999999999997</v>
      </c>
      <c r="S470" s="254">
        <v>0</v>
      </c>
      <c r="T470" s="255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56" t="s">
        <v>249</v>
      </c>
      <c r="AT470" s="256" t="s">
        <v>162</v>
      </c>
      <c r="AU470" s="256" t="s">
        <v>88</v>
      </c>
      <c r="AY470" s="17" t="s">
        <v>160</v>
      </c>
      <c r="BE470" s="145">
        <f>IF(N470="základní",J470,0)</f>
        <v>0</v>
      </c>
      <c r="BF470" s="145">
        <f>IF(N470="snížená",J470,0)</f>
        <v>0</v>
      </c>
      <c r="BG470" s="145">
        <f>IF(N470="zákl. přenesená",J470,0)</f>
        <v>0</v>
      </c>
      <c r="BH470" s="145">
        <f>IF(N470="sníž. přenesená",J470,0)</f>
        <v>0</v>
      </c>
      <c r="BI470" s="145">
        <f>IF(N470="nulová",J470,0)</f>
        <v>0</v>
      </c>
      <c r="BJ470" s="17" t="s">
        <v>86</v>
      </c>
      <c r="BK470" s="145">
        <f>ROUND(I470*H470,2)</f>
        <v>0</v>
      </c>
      <c r="BL470" s="17" t="s">
        <v>249</v>
      </c>
      <c r="BM470" s="256" t="s">
        <v>824</v>
      </c>
    </row>
    <row r="471" s="2" customFormat="1" ht="24.15" customHeight="1">
      <c r="A471" s="40"/>
      <c r="B471" s="41"/>
      <c r="C471" s="245" t="s">
        <v>825</v>
      </c>
      <c r="D471" s="245" t="s">
        <v>162</v>
      </c>
      <c r="E471" s="246" t="s">
        <v>826</v>
      </c>
      <c r="F471" s="247" t="s">
        <v>827</v>
      </c>
      <c r="G471" s="248" t="s">
        <v>165</v>
      </c>
      <c r="H471" s="249">
        <v>7.9800000000000004</v>
      </c>
      <c r="I471" s="250"/>
      <c r="J471" s="251">
        <f>ROUND(I471*H471,2)</f>
        <v>0</v>
      </c>
      <c r="K471" s="247" t="s">
        <v>166</v>
      </c>
      <c r="L471" s="43"/>
      <c r="M471" s="252" t="s">
        <v>1</v>
      </c>
      <c r="N471" s="253" t="s">
        <v>43</v>
      </c>
      <c r="O471" s="93"/>
      <c r="P471" s="254">
        <f>O471*H471</f>
        <v>0</v>
      </c>
      <c r="Q471" s="254">
        <v>0.00023000000000000001</v>
      </c>
      <c r="R471" s="254">
        <f>Q471*H471</f>
        <v>0.0018354000000000001</v>
      </c>
      <c r="S471" s="254">
        <v>0</v>
      </c>
      <c r="T471" s="255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56" t="s">
        <v>249</v>
      </c>
      <c r="AT471" s="256" t="s">
        <v>162</v>
      </c>
      <c r="AU471" s="256" t="s">
        <v>88</v>
      </c>
      <c r="AY471" s="17" t="s">
        <v>160</v>
      </c>
      <c r="BE471" s="145">
        <f>IF(N471="základní",J471,0)</f>
        <v>0</v>
      </c>
      <c r="BF471" s="145">
        <f>IF(N471="snížená",J471,0)</f>
        <v>0</v>
      </c>
      <c r="BG471" s="145">
        <f>IF(N471="zákl. přenesená",J471,0)</f>
        <v>0</v>
      </c>
      <c r="BH471" s="145">
        <f>IF(N471="sníž. přenesená",J471,0)</f>
        <v>0</v>
      </c>
      <c r="BI471" s="145">
        <f>IF(N471="nulová",J471,0)</f>
        <v>0</v>
      </c>
      <c r="BJ471" s="17" t="s">
        <v>86</v>
      </c>
      <c r="BK471" s="145">
        <f>ROUND(I471*H471,2)</f>
        <v>0</v>
      </c>
      <c r="BL471" s="17" t="s">
        <v>249</v>
      </c>
      <c r="BM471" s="256" t="s">
        <v>828</v>
      </c>
    </row>
    <row r="472" s="13" customFormat="1">
      <c r="A472" s="13"/>
      <c r="B472" s="257"/>
      <c r="C472" s="258"/>
      <c r="D472" s="259" t="s">
        <v>178</v>
      </c>
      <c r="E472" s="260" t="s">
        <v>1</v>
      </c>
      <c r="F472" s="261" t="s">
        <v>829</v>
      </c>
      <c r="G472" s="258"/>
      <c r="H472" s="262">
        <v>7.9800000000000004</v>
      </c>
      <c r="I472" s="263"/>
      <c r="J472" s="258"/>
      <c r="K472" s="258"/>
      <c r="L472" s="264"/>
      <c r="M472" s="265"/>
      <c r="N472" s="266"/>
      <c r="O472" s="266"/>
      <c r="P472" s="266"/>
      <c r="Q472" s="266"/>
      <c r="R472" s="266"/>
      <c r="S472" s="266"/>
      <c r="T472" s="26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8" t="s">
        <v>178</v>
      </c>
      <c r="AU472" s="268" t="s">
        <v>88</v>
      </c>
      <c r="AV472" s="13" t="s">
        <v>88</v>
      </c>
      <c r="AW472" s="13" t="s">
        <v>32</v>
      </c>
      <c r="AX472" s="13" t="s">
        <v>86</v>
      </c>
      <c r="AY472" s="268" t="s">
        <v>160</v>
      </c>
    </row>
    <row r="473" s="12" customFormat="1" ht="22.8" customHeight="1">
      <c r="A473" s="12"/>
      <c r="B473" s="230"/>
      <c r="C473" s="231"/>
      <c r="D473" s="232" t="s">
        <v>77</v>
      </c>
      <c r="E473" s="243" t="s">
        <v>830</v>
      </c>
      <c r="F473" s="243" t="s">
        <v>831</v>
      </c>
      <c r="G473" s="231"/>
      <c r="H473" s="231"/>
      <c r="I473" s="234"/>
      <c r="J473" s="244">
        <f>BK473</f>
        <v>0</v>
      </c>
      <c r="K473" s="231"/>
      <c r="L473" s="235"/>
      <c r="M473" s="236"/>
      <c r="N473" s="237"/>
      <c r="O473" s="237"/>
      <c r="P473" s="238">
        <f>SUM(P474:P486)</f>
        <v>0</v>
      </c>
      <c r="Q473" s="237"/>
      <c r="R473" s="238">
        <f>SUM(R474:R486)</f>
        <v>0.01922008</v>
      </c>
      <c r="S473" s="237"/>
      <c r="T473" s="239">
        <f>SUM(T474:T486)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40" t="s">
        <v>88</v>
      </c>
      <c r="AT473" s="241" t="s">
        <v>77</v>
      </c>
      <c r="AU473" s="241" t="s">
        <v>86</v>
      </c>
      <c r="AY473" s="240" t="s">
        <v>160</v>
      </c>
      <c r="BK473" s="242">
        <f>SUM(BK474:BK486)</f>
        <v>0</v>
      </c>
    </row>
    <row r="474" s="2" customFormat="1" ht="24.15" customHeight="1">
      <c r="A474" s="40"/>
      <c r="B474" s="41"/>
      <c r="C474" s="245" t="s">
        <v>832</v>
      </c>
      <c r="D474" s="245" t="s">
        <v>162</v>
      </c>
      <c r="E474" s="246" t="s">
        <v>833</v>
      </c>
      <c r="F474" s="247" t="s">
        <v>834</v>
      </c>
      <c r="G474" s="248" t="s">
        <v>165</v>
      </c>
      <c r="H474" s="249">
        <v>25.838000000000001</v>
      </c>
      <c r="I474" s="250"/>
      <c r="J474" s="251">
        <f>ROUND(I474*H474,2)</f>
        <v>0</v>
      </c>
      <c r="K474" s="247" t="s">
        <v>166</v>
      </c>
      <c r="L474" s="43"/>
      <c r="M474" s="252" t="s">
        <v>1</v>
      </c>
      <c r="N474" s="253" t="s">
        <v>43</v>
      </c>
      <c r="O474" s="93"/>
      <c r="P474" s="254">
        <f>O474*H474</f>
        <v>0</v>
      </c>
      <c r="Q474" s="254">
        <v>0.00020000000000000001</v>
      </c>
      <c r="R474" s="254">
        <f>Q474*H474</f>
        <v>0.0051676000000000005</v>
      </c>
      <c r="S474" s="254">
        <v>0</v>
      </c>
      <c r="T474" s="255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56" t="s">
        <v>249</v>
      </c>
      <c r="AT474" s="256" t="s">
        <v>162</v>
      </c>
      <c r="AU474" s="256" t="s">
        <v>88</v>
      </c>
      <c r="AY474" s="17" t="s">
        <v>160</v>
      </c>
      <c r="BE474" s="145">
        <f>IF(N474="základní",J474,0)</f>
        <v>0</v>
      </c>
      <c r="BF474" s="145">
        <f>IF(N474="snížená",J474,0)</f>
        <v>0</v>
      </c>
      <c r="BG474" s="145">
        <f>IF(N474="zákl. přenesená",J474,0)</f>
        <v>0</v>
      </c>
      <c r="BH474" s="145">
        <f>IF(N474="sníž. přenesená",J474,0)</f>
        <v>0</v>
      </c>
      <c r="BI474" s="145">
        <f>IF(N474="nulová",J474,0)</f>
        <v>0</v>
      </c>
      <c r="BJ474" s="17" t="s">
        <v>86</v>
      </c>
      <c r="BK474" s="145">
        <f>ROUND(I474*H474,2)</f>
        <v>0</v>
      </c>
      <c r="BL474" s="17" t="s">
        <v>249</v>
      </c>
      <c r="BM474" s="256" t="s">
        <v>835</v>
      </c>
    </row>
    <row r="475" s="15" customFormat="1">
      <c r="A475" s="15"/>
      <c r="B475" s="280"/>
      <c r="C475" s="281"/>
      <c r="D475" s="259" t="s">
        <v>178</v>
      </c>
      <c r="E475" s="282" t="s">
        <v>1</v>
      </c>
      <c r="F475" s="283" t="s">
        <v>836</v>
      </c>
      <c r="G475" s="281"/>
      <c r="H475" s="282" t="s">
        <v>1</v>
      </c>
      <c r="I475" s="284"/>
      <c r="J475" s="281"/>
      <c r="K475" s="281"/>
      <c r="L475" s="285"/>
      <c r="M475" s="286"/>
      <c r="N475" s="287"/>
      <c r="O475" s="287"/>
      <c r="P475" s="287"/>
      <c r="Q475" s="287"/>
      <c r="R475" s="287"/>
      <c r="S475" s="287"/>
      <c r="T475" s="288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89" t="s">
        <v>178</v>
      </c>
      <c r="AU475" s="289" t="s">
        <v>88</v>
      </c>
      <c r="AV475" s="15" t="s">
        <v>86</v>
      </c>
      <c r="AW475" s="15" t="s">
        <v>32</v>
      </c>
      <c r="AX475" s="15" t="s">
        <v>78</v>
      </c>
      <c r="AY475" s="289" t="s">
        <v>160</v>
      </c>
    </row>
    <row r="476" s="13" customFormat="1">
      <c r="A476" s="13"/>
      <c r="B476" s="257"/>
      <c r="C476" s="258"/>
      <c r="D476" s="259" t="s">
        <v>178</v>
      </c>
      <c r="E476" s="260" t="s">
        <v>1</v>
      </c>
      <c r="F476" s="261" t="s">
        <v>837</v>
      </c>
      <c r="G476" s="258"/>
      <c r="H476" s="262">
        <v>32.536000000000001</v>
      </c>
      <c r="I476" s="263"/>
      <c r="J476" s="258"/>
      <c r="K476" s="258"/>
      <c r="L476" s="264"/>
      <c r="M476" s="265"/>
      <c r="N476" s="266"/>
      <c r="O476" s="266"/>
      <c r="P476" s="266"/>
      <c r="Q476" s="266"/>
      <c r="R476" s="266"/>
      <c r="S476" s="266"/>
      <c r="T476" s="26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8" t="s">
        <v>178</v>
      </c>
      <c r="AU476" s="268" t="s">
        <v>88</v>
      </c>
      <c r="AV476" s="13" t="s">
        <v>88</v>
      </c>
      <c r="AW476" s="13" t="s">
        <v>32</v>
      </c>
      <c r="AX476" s="13" t="s">
        <v>78</v>
      </c>
      <c r="AY476" s="268" t="s">
        <v>160</v>
      </c>
    </row>
    <row r="477" s="13" customFormat="1">
      <c r="A477" s="13"/>
      <c r="B477" s="257"/>
      <c r="C477" s="258"/>
      <c r="D477" s="259" t="s">
        <v>178</v>
      </c>
      <c r="E477" s="260" t="s">
        <v>1</v>
      </c>
      <c r="F477" s="261" t="s">
        <v>838</v>
      </c>
      <c r="G477" s="258"/>
      <c r="H477" s="262">
        <v>-6.6980000000000004</v>
      </c>
      <c r="I477" s="263"/>
      <c r="J477" s="258"/>
      <c r="K477" s="258"/>
      <c r="L477" s="264"/>
      <c r="M477" s="265"/>
      <c r="N477" s="266"/>
      <c r="O477" s="266"/>
      <c r="P477" s="266"/>
      <c r="Q477" s="266"/>
      <c r="R477" s="266"/>
      <c r="S477" s="266"/>
      <c r="T477" s="26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8" t="s">
        <v>178</v>
      </c>
      <c r="AU477" s="268" t="s">
        <v>88</v>
      </c>
      <c r="AV477" s="13" t="s">
        <v>88</v>
      </c>
      <c r="AW477" s="13" t="s">
        <v>32</v>
      </c>
      <c r="AX477" s="13" t="s">
        <v>78</v>
      </c>
      <c r="AY477" s="268" t="s">
        <v>160</v>
      </c>
    </row>
    <row r="478" s="14" customFormat="1">
      <c r="A478" s="14"/>
      <c r="B478" s="269"/>
      <c r="C478" s="270"/>
      <c r="D478" s="259" t="s">
        <v>178</v>
      </c>
      <c r="E478" s="271" t="s">
        <v>1</v>
      </c>
      <c r="F478" s="272" t="s">
        <v>184</v>
      </c>
      <c r="G478" s="270"/>
      <c r="H478" s="273">
        <v>25.838000000000001</v>
      </c>
      <c r="I478" s="274"/>
      <c r="J478" s="270"/>
      <c r="K478" s="270"/>
      <c r="L478" s="275"/>
      <c r="M478" s="276"/>
      <c r="N478" s="277"/>
      <c r="O478" s="277"/>
      <c r="P478" s="277"/>
      <c r="Q478" s="277"/>
      <c r="R478" s="277"/>
      <c r="S478" s="277"/>
      <c r="T478" s="27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9" t="s">
        <v>178</v>
      </c>
      <c r="AU478" s="279" t="s">
        <v>88</v>
      </c>
      <c r="AV478" s="14" t="s">
        <v>167</v>
      </c>
      <c r="AW478" s="14" t="s">
        <v>32</v>
      </c>
      <c r="AX478" s="14" t="s">
        <v>86</v>
      </c>
      <c r="AY478" s="279" t="s">
        <v>160</v>
      </c>
    </row>
    <row r="479" s="2" customFormat="1" ht="33" customHeight="1">
      <c r="A479" s="40"/>
      <c r="B479" s="41"/>
      <c r="C479" s="245" t="s">
        <v>839</v>
      </c>
      <c r="D479" s="245" t="s">
        <v>162</v>
      </c>
      <c r="E479" s="246" t="s">
        <v>840</v>
      </c>
      <c r="F479" s="247" t="s">
        <v>841</v>
      </c>
      <c r="G479" s="248" t="s">
        <v>165</v>
      </c>
      <c r="H479" s="249">
        <v>54.048000000000002</v>
      </c>
      <c r="I479" s="250"/>
      <c r="J479" s="251">
        <f>ROUND(I479*H479,2)</f>
        <v>0</v>
      </c>
      <c r="K479" s="247" t="s">
        <v>166</v>
      </c>
      <c r="L479" s="43"/>
      <c r="M479" s="252" t="s">
        <v>1</v>
      </c>
      <c r="N479" s="253" t="s">
        <v>43</v>
      </c>
      <c r="O479" s="93"/>
      <c r="P479" s="254">
        <f>O479*H479</f>
        <v>0</v>
      </c>
      <c r="Q479" s="254">
        <v>0.00025999999999999998</v>
      </c>
      <c r="R479" s="254">
        <f>Q479*H479</f>
        <v>0.014052479999999999</v>
      </c>
      <c r="S479" s="254">
        <v>0</v>
      </c>
      <c r="T479" s="255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56" t="s">
        <v>249</v>
      </c>
      <c r="AT479" s="256" t="s">
        <v>162</v>
      </c>
      <c r="AU479" s="256" t="s">
        <v>88</v>
      </c>
      <c r="AY479" s="17" t="s">
        <v>160</v>
      </c>
      <c r="BE479" s="145">
        <f>IF(N479="základní",J479,0)</f>
        <v>0</v>
      </c>
      <c r="BF479" s="145">
        <f>IF(N479="snížená",J479,0)</f>
        <v>0</v>
      </c>
      <c r="BG479" s="145">
        <f>IF(N479="zákl. přenesená",J479,0)</f>
        <v>0</v>
      </c>
      <c r="BH479" s="145">
        <f>IF(N479="sníž. přenesená",J479,0)</f>
        <v>0</v>
      </c>
      <c r="BI479" s="145">
        <f>IF(N479="nulová",J479,0)</f>
        <v>0</v>
      </c>
      <c r="BJ479" s="17" t="s">
        <v>86</v>
      </c>
      <c r="BK479" s="145">
        <f>ROUND(I479*H479,2)</f>
        <v>0</v>
      </c>
      <c r="BL479" s="17" t="s">
        <v>249</v>
      </c>
      <c r="BM479" s="256" t="s">
        <v>842</v>
      </c>
    </row>
    <row r="480" s="15" customFormat="1">
      <c r="A480" s="15"/>
      <c r="B480" s="280"/>
      <c r="C480" s="281"/>
      <c r="D480" s="259" t="s">
        <v>178</v>
      </c>
      <c r="E480" s="282" t="s">
        <v>1</v>
      </c>
      <c r="F480" s="283" t="s">
        <v>843</v>
      </c>
      <c r="G480" s="281"/>
      <c r="H480" s="282" t="s">
        <v>1</v>
      </c>
      <c r="I480" s="284"/>
      <c r="J480" s="281"/>
      <c r="K480" s="281"/>
      <c r="L480" s="285"/>
      <c r="M480" s="286"/>
      <c r="N480" s="287"/>
      <c r="O480" s="287"/>
      <c r="P480" s="287"/>
      <c r="Q480" s="287"/>
      <c r="R480" s="287"/>
      <c r="S480" s="287"/>
      <c r="T480" s="288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89" t="s">
        <v>178</v>
      </c>
      <c r="AU480" s="289" t="s">
        <v>88</v>
      </c>
      <c r="AV480" s="15" t="s">
        <v>86</v>
      </c>
      <c r="AW480" s="15" t="s">
        <v>32</v>
      </c>
      <c r="AX480" s="15" t="s">
        <v>78</v>
      </c>
      <c r="AY480" s="289" t="s">
        <v>160</v>
      </c>
    </row>
    <row r="481" s="13" customFormat="1">
      <c r="A481" s="13"/>
      <c r="B481" s="257"/>
      <c r="C481" s="258"/>
      <c r="D481" s="259" t="s">
        <v>178</v>
      </c>
      <c r="E481" s="260" t="s">
        <v>1</v>
      </c>
      <c r="F481" s="261" t="s">
        <v>837</v>
      </c>
      <c r="G481" s="258"/>
      <c r="H481" s="262">
        <v>32.536000000000001</v>
      </c>
      <c r="I481" s="263"/>
      <c r="J481" s="258"/>
      <c r="K481" s="258"/>
      <c r="L481" s="264"/>
      <c r="M481" s="265"/>
      <c r="N481" s="266"/>
      <c r="O481" s="266"/>
      <c r="P481" s="266"/>
      <c r="Q481" s="266"/>
      <c r="R481" s="266"/>
      <c r="S481" s="266"/>
      <c r="T481" s="26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8" t="s">
        <v>178</v>
      </c>
      <c r="AU481" s="268" t="s">
        <v>88</v>
      </c>
      <c r="AV481" s="13" t="s">
        <v>88</v>
      </c>
      <c r="AW481" s="13" t="s">
        <v>32</v>
      </c>
      <c r="AX481" s="13" t="s">
        <v>78</v>
      </c>
      <c r="AY481" s="268" t="s">
        <v>160</v>
      </c>
    </row>
    <row r="482" s="13" customFormat="1">
      <c r="A482" s="13"/>
      <c r="B482" s="257"/>
      <c r="C482" s="258"/>
      <c r="D482" s="259" t="s">
        <v>178</v>
      </c>
      <c r="E482" s="260" t="s">
        <v>1</v>
      </c>
      <c r="F482" s="261" t="s">
        <v>838</v>
      </c>
      <c r="G482" s="258"/>
      <c r="H482" s="262">
        <v>-6.6980000000000004</v>
      </c>
      <c r="I482" s="263"/>
      <c r="J482" s="258"/>
      <c r="K482" s="258"/>
      <c r="L482" s="264"/>
      <c r="M482" s="265"/>
      <c r="N482" s="266"/>
      <c r="O482" s="266"/>
      <c r="P482" s="266"/>
      <c r="Q482" s="266"/>
      <c r="R482" s="266"/>
      <c r="S482" s="266"/>
      <c r="T482" s="26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8" t="s">
        <v>178</v>
      </c>
      <c r="AU482" s="268" t="s">
        <v>88</v>
      </c>
      <c r="AV482" s="13" t="s">
        <v>88</v>
      </c>
      <c r="AW482" s="13" t="s">
        <v>32</v>
      </c>
      <c r="AX482" s="13" t="s">
        <v>78</v>
      </c>
      <c r="AY482" s="268" t="s">
        <v>160</v>
      </c>
    </row>
    <row r="483" s="15" customFormat="1">
      <c r="A483" s="15"/>
      <c r="B483" s="280"/>
      <c r="C483" s="281"/>
      <c r="D483" s="259" t="s">
        <v>178</v>
      </c>
      <c r="E483" s="282" t="s">
        <v>1</v>
      </c>
      <c r="F483" s="283" t="s">
        <v>844</v>
      </c>
      <c r="G483" s="281"/>
      <c r="H483" s="282" t="s">
        <v>1</v>
      </c>
      <c r="I483" s="284"/>
      <c r="J483" s="281"/>
      <c r="K483" s="281"/>
      <c r="L483" s="285"/>
      <c r="M483" s="286"/>
      <c r="N483" s="287"/>
      <c r="O483" s="287"/>
      <c r="P483" s="287"/>
      <c r="Q483" s="287"/>
      <c r="R483" s="287"/>
      <c r="S483" s="287"/>
      <c r="T483" s="288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89" t="s">
        <v>178</v>
      </c>
      <c r="AU483" s="289" t="s">
        <v>88</v>
      </c>
      <c r="AV483" s="15" t="s">
        <v>86</v>
      </c>
      <c r="AW483" s="15" t="s">
        <v>32</v>
      </c>
      <c r="AX483" s="15" t="s">
        <v>78</v>
      </c>
      <c r="AY483" s="289" t="s">
        <v>160</v>
      </c>
    </row>
    <row r="484" s="13" customFormat="1">
      <c r="A484" s="13"/>
      <c r="B484" s="257"/>
      <c r="C484" s="258"/>
      <c r="D484" s="259" t="s">
        <v>178</v>
      </c>
      <c r="E484" s="260" t="s">
        <v>1</v>
      </c>
      <c r="F484" s="261" t="s">
        <v>549</v>
      </c>
      <c r="G484" s="258"/>
      <c r="H484" s="262">
        <v>5.7000000000000002</v>
      </c>
      <c r="I484" s="263"/>
      <c r="J484" s="258"/>
      <c r="K484" s="258"/>
      <c r="L484" s="264"/>
      <c r="M484" s="265"/>
      <c r="N484" s="266"/>
      <c r="O484" s="266"/>
      <c r="P484" s="266"/>
      <c r="Q484" s="266"/>
      <c r="R484" s="266"/>
      <c r="S484" s="266"/>
      <c r="T484" s="26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8" t="s">
        <v>178</v>
      </c>
      <c r="AU484" s="268" t="s">
        <v>88</v>
      </c>
      <c r="AV484" s="13" t="s">
        <v>88</v>
      </c>
      <c r="AW484" s="13" t="s">
        <v>32</v>
      </c>
      <c r="AX484" s="13" t="s">
        <v>78</v>
      </c>
      <c r="AY484" s="268" t="s">
        <v>160</v>
      </c>
    </row>
    <row r="485" s="13" customFormat="1">
      <c r="A485" s="13"/>
      <c r="B485" s="257"/>
      <c r="C485" s="258"/>
      <c r="D485" s="259" t="s">
        <v>178</v>
      </c>
      <c r="E485" s="260" t="s">
        <v>1</v>
      </c>
      <c r="F485" s="261" t="s">
        <v>559</v>
      </c>
      <c r="G485" s="258"/>
      <c r="H485" s="262">
        <v>22.510000000000002</v>
      </c>
      <c r="I485" s="263"/>
      <c r="J485" s="258"/>
      <c r="K485" s="258"/>
      <c r="L485" s="264"/>
      <c r="M485" s="265"/>
      <c r="N485" s="266"/>
      <c r="O485" s="266"/>
      <c r="P485" s="266"/>
      <c r="Q485" s="266"/>
      <c r="R485" s="266"/>
      <c r="S485" s="266"/>
      <c r="T485" s="267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68" t="s">
        <v>178</v>
      </c>
      <c r="AU485" s="268" t="s">
        <v>88</v>
      </c>
      <c r="AV485" s="13" t="s">
        <v>88</v>
      </c>
      <c r="AW485" s="13" t="s">
        <v>32</v>
      </c>
      <c r="AX485" s="13" t="s">
        <v>78</v>
      </c>
      <c r="AY485" s="268" t="s">
        <v>160</v>
      </c>
    </row>
    <row r="486" s="14" customFormat="1">
      <c r="A486" s="14"/>
      <c r="B486" s="269"/>
      <c r="C486" s="270"/>
      <c r="D486" s="259" t="s">
        <v>178</v>
      </c>
      <c r="E486" s="271" t="s">
        <v>1</v>
      </c>
      <c r="F486" s="272" t="s">
        <v>184</v>
      </c>
      <c r="G486" s="270"/>
      <c r="H486" s="273">
        <v>54.048000000000002</v>
      </c>
      <c r="I486" s="274"/>
      <c r="J486" s="270"/>
      <c r="K486" s="270"/>
      <c r="L486" s="275"/>
      <c r="M486" s="276"/>
      <c r="N486" s="277"/>
      <c r="O486" s="277"/>
      <c r="P486" s="277"/>
      <c r="Q486" s="277"/>
      <c r="R486" s="277"/>
      <c r="S486" s="277"/>
      <c r="T486" s="278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9" t="s">
        <v>178</v>
      </c>
      <c r="AU486" s="279" t="s">
        <v>88</v>
      </c>
      <c r="AV486" s="14" t="s">
        <v>167</v>
      </c>
      <c r="AW486" s="14" t="s">
        <v>32</v>
      </c>
      <c r="AX486" s="14" t="s">
        <v>86</v>
      </c>
      <c r="AY486" s="279" t="s">
        <v>160</v>
      </c>
    </row>
    <row r="487" s="12" customFormat="1" ht="25.92" customHeight="1">
      <c r="A487" s="12"/>
      <c r="B487" s="230"/>
      <c r="C487" s="231"/>
      <c r="D487" s="232" t="s">
        <v>77</v>
      </c>
      <c r="E487" s="233" t="s">
        <v>845</v>
      </c>
      <c r="F487" s="233" t="s">
        <v>846</v>
      </c>
      <c r="G487" s="231"/>
      <c r="H487" s="231"/>
      <c r="I487" s="234"/>
      <c r="J487" s="210">
        <f>BK487</f>
        <v>0</v>
      </c>
      <c r="K487" s="231"/>
      <c r="L487" s="235"/>
      <c r="M487" s="236"/>
      <c r="N487" s="237"/>
      <c r="O487" s="237"/>
      <c r="P487" s="238">
        <f>SUM(P488:P490)</f>
        <v>0</v>
      </c>
      <c r="Q487" s="237"/>
      <c r="R487" s="238">
        <f>SUM(R488:R490)</f>
        <v>0</v>
      </c>
      <c r="S487" s="237"/>
      <c r="T487" s="239">
        <f>SUM(T488:T490)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40" t="s">
        <v>167</v>
      </c>
      <c r="AT487" s="241" t="s">
        <v>77</v>
      </c>
      <c r="AU487" s="241" t="s">
        <v>78</v>
      </c>
      <c r="AY487" s="240" t="s">
        <v>160</v>
      </c>
      <c r="BK487" s="242">
        <f>SUM(BK488:BK490)</f>
        <v>0</v>
      </c>
    </row>
    <row r="488" s="2" customFormat="1" ht="16.5" customHeight="1">
      <c r="A488" s="40"/>
      <c r="B488" s="41"/>
      <c r="C488" s="245" t="s">
        <v>847</v>
      </c>
      <c r="D488" s="245" t="s">
        <v>162</v>
      </c>
      <c r="E488" s="246" t="s">
        <v>848</v>
      </c>
      <c r="F488" s="247" t="s">
        <v>849</v>
      </c>
      <c r="G488" s="248" t="s">
        <v>850</v>
      </c>
      <c r="H488" s="249">
        <v>8</v>
      </c>
      <c r="I488" s="250"/>
      <c r="J488" s="251">
        <f>ROUND(I488*H488,2)</f>
        <v>0</v>
      </c>
      <c r="K488" s="247" t="s">
        <v>166</v>
      </c>
      <c r="L488" s="43"/>
      <c r="M488" s="252" t="s">
        <v>1</v>
      </c>
      <c r="N488" s="253" t="s">
        <v>43</v>
      </c>
      <c r="O488" s="93"/>
      <c r="P488" s="254">
        <f>O488*H488</f>
        <v>0</v>
      </c>
      <c r="Q488" s="254">
        <v>0</v>
      </c>
      <c r="R488" s="254">
        <f>Q488*H488</f>
        <v>0</v>
      </c>
      <c r="S488" s="254">
        <v>0</v>
      </c>
      <c r="T488" s="255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56" t="s">
        <v>851</v>
      </c>
      <c r="AT488" s="256" t="s">
        <v>162</v>
      </c>
      <c r="AU488" s="256" t="s">
        <v>86</v>
      </c>
      <c r="AY488" s="17" t="s">
        <v>160</v>
      </c>
      <c r="BE488" s="145">
        <f>IF(N488="základní",J488,0)</f>
        <v>0</v>
      </c>
      <c r="BF488" s="145">
        <f>IF(N488="snížená",J488,0)</f>
        <v>0</v>
      </c>
      <c r="BG488" s="145">
        <f>IF(N488="zákl. přenesená",J488,0)</f>
        <v>0</v>
      </c>
      <c r="BH488" s="145">
        <f>IF(N488="sníž. přenesená",J488,0)</f>
        <v>0</v>
      </c>
      <c r="BI488" s="145">
        <f>IF(N488="nulová",J488,0)</f>
        <v>0</v>
      </c>
      <c r="BJ488" s="17" t="s">
        <v>86</v>
      </c>
      <c r="BK488" s="145">
        <f>ROUND(I488*H488,2)</f>
        <v>0</v>
      </c>
      <c r="BL488" s="17" t="s">
        <v>851</v>
      </c>
      <c r="BM488" s="256" t="s">
        <v>852</v>
      </c>
    </row>
    <row r="489" s="15" customFormat="1">
      <c r="A489" s="15"/>
      <c r="B489" s="280"/>
      <c r="C489" s="281"/>
      <c r="D489" s="259" t="s">
        <v>178</v>
      </c>
      <c r="E489" s="282" t="s">
        <v>1</v>
      </c>
      <c r="F489" s="283" t="s">
        <v>853</v>
      </c>
      <c r="G489" s="281"/>
      <c r="H489" s="282" t="s">
        <v>1</v>
      </c>
      <c r="I489" s="284"/>
      <c r="J489" s="281"/>
      <c r="K489" s="281"/>
      <c r="L489" s="285"/>
      <c r="M489" s="286"/>
      <c r="N489" s="287"/>
      <c r="O489" s="287"/>
      <c r="P489" s="287"/>
      <c r="Q489" s="287"/>
      <c r="R489" s="287"/>
      <c r="S489" s="287"/>
      <c r="T489" s="288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89" t="s">
        <v>178</v>
      </c>
      <c r="AU489" s="289" t="s">
        <v>86</v>
      </c>
      <c r="AV489" s="15" t="s">
        <v>86</v>
      </c>
      <c r="AW489" s="15" t="s">
        <v>32</v>
      </c>
      <c r="AX489" s="15" t="s">
        <v>78</v>
      </c>
      <c r="AY489" s="289" t="s">
        <v>160</v>
      </c>
    </row>
    <row r="490" s="13" customFormat="1">
      <c r="A490" s="13"/>
      <c r="B490" s="257"/>
      <c r="C490" s="258"/>
      <c r="D490" s="259" t="s">
        <v>178</v>
      </c>
      <c r="E490" s="260" t="s">
        <v>1</v>
      </c>
      <c r="F490" s="261" t="s">
        <v>206</v>
      </c>
      <c r="G490" s="258"/>
      <c r="H490" s="262">
        <v>8</v>
      </c>
      <c r="I490" s="263"/>
      <c r="J490" s="258"/>
      <c r="K490" s="258"/>
      <c r="L490" s="264"/>
      <c r="M490" s="265"/>
      <c r="N490" s="266"/>
      <c r="O490" s="266"/>
      <c r="P490" s="266"/>
      <c r="Q490" s="266"/>
      <c r="R490" s="266"/>
      <c r="S490" s="266"/>
      <c r="T490" s="267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8" t="s">
        <v>178</v>
      </c>
      <c r="AU490" s="268" t="s">
        <v>86</v>
      </c>
      <c r="AV490" s="13" t="s">
        <v>88</v>
      </c>
      <c r="AW490" s="13" t="s">
        <v>32</v>
      </c>
      <c r="AX490" s="13" t="s">
        <v>86</v>
      </c>
      <c r="AY490" s="268" t="s">
        <v>160</v>
      </c>
    </row>
    <row r="491" s="2" customFormat="1" ht="49.92" customHeight="1">
      <c r="A491" s="40"/>
      <c r="B491" s="41"/>
      <c r="C491" s="42"/>
      <c r="D491" s="42"/>
      <c r="E491" s="233" t="s">
        <v>854</v>
      </c>
      <c r="F491" s="233" t="s">
        <v>855</v>
      </c>
      <c r="G491" s="42"/>
      <c r="H491" s="42"/>
      <c r="I491" s="42"/>
      <c r="J491" s="210">
        <f>BK491</f>
        <v>0</v>
      </c>
      <c r="K491" s="42"/>
      <c r="L491" s="43"/>
      <c r="M491" s="301"/>
      <c r="N491" s="302"/>
      <c r="O491" s="93"/>
      <c r="P491" s="93"/>
      <c r="Q491" s="93"/>
      <c r="R491" s="93"/>
      <c r="S491" s="93"/>
      <c r="T491" s="94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7" t="s">
        <v>77</v>
      </c>
      <c r="AU491" s="17" t="s">
        <v>78</v>
      </c>
      <c r="AY491" s="17" t="s">
        <v>856</v>
      </c>
      <c r="BK491" s="145">
        <f>SUM(BK492:BK494)</f>
        <v>0</v>
      </c>
    </row>
    <row r="492" s="2" customFormat="1" ht="16.32" customHeight="1">
      <c r="A492" s="40"/>
      <c r="B492" s="41"/>
      <c r="C492" s="303" t="s">
        <v>1</v>
      </c>
      <c r="D492" s="303" t="s">
        <v>162</v>
      </c>
      <c r="E492" s="304" t="s">
        <v>1</v>
      </c>
      <c r="F492" s="305" t="s">
        <v>1</v>
      </c>
      <c r="G492" s="306" t="s">
        <v>1</v>
      </c>
      <c r="H492" s="307"/>
      <c r="I492" s="308"/>
      <c r="J492" s="309">
        <f>BK492</f>
        <v>0</v>
      </c>
      <c r="K492" s="310"/>
      <c r="L492" s="43"/>
      <c r="M492" s="311" t="s">
        <v>1</v>
      </c>
      <c r="N492" s="312" t="s">
        <v>43</v>
      </c>
      <c r="O492" s="93"/>
      <c r="P492" s="93"/>
      <c r="Q492" s="93"/>
      <c r="R492" s="93"/>
      <c r="S492" s="93"/>
      <c r="T492" s="94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7" t="s">
        <v>856</v>
      </c>
      <c r="AU492" s="17" t="s">
        <v>86</v>
      </c>
      <c r="AY492" s="17" t="s">
        <v>856</v>
      </c>
      <c r="BE492" s="145">
        <f>IF(N492="základní",J492,0)</f>
        <v>0</v>
      </c>
      <c r="BF492" s="145">
        <f>IF(N492="snížená",J492,0)</f>
        <v>0</v>
      </c>
      <c r="BG492" s="145">
        <f>IF(N492="zákl. přenesená",J492,0)</f>
        <v>0</v>
      </c>
      <c r="BH492" s="145">
        <f>IF(N492="sníž. přenesená",J492,0)</f>
        <v>0</v>
      </c>
      <c r="BI492" s="145">
        <f>IF(N492="nulová",J492,0)</f>
        <v>0</v>
      </c>
      <c r="BJ492" s="17" t="s">
        <v>86</v>
      </c>
      <c r="BK492" s="145">
        <f>I492*H492</f>
        <v>0</v>
      </c>
    </row>
    <row r="493" s="2" customFormat="1" ht="16.32" customHeight="1">
      <c r="A493" s="40"/>
      <c r="B493" s="41"/>
      <c r="C493" s="303" t="s">
        <v>1</v>
      </c>
      <c r="D493" s="303" t="s">
        <v>162</v>
      </c>
      <c r="E493" s="304" t="s">
        <v>1</v>
      </c>
      <c r="F493" s="305" t="s">
        <v>1</v>
      </c>
      <c r="G493" s="306" t="s">
        <v>1</v>
      </c>
      <c r="H493" s="307"/>
      <c r="I493" s="308"/>
      <c r="J493" s="309">
        <f>BK493</f>
        <v>0</v>
      </c>
      <c r="K493" s="310"/>
      <c r="L493" s="43"/>
      <c r="M493" s="311" t="s">
        <v>1</v>
      </c>
      <c r="N493" s="312" t="s">
        <v>43</v>
      </c>
      <c r="O493" s="93"/>
      <c r="P493" s="93"/>
      <c r="Q493" s="93"/>
      <c r="R493" s="93"/>
      <c r="S493" s="93"/>
      <c r="T493" s="94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7" t="s">
        <v>856</v>
      </c>
      <c r="AU493" s="17" t="s">
        <v>86</v>
      </c>
      <c r="AY493" s="17" t="s">
        <v>856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7" t="s">
        <v>86</v>
      </c>
      <c r="BK493" s="145">
        <f>I493*H493</f>
        <v>0</v>
      </c>
    </row>
    <row r="494" s="2" customFormat="1" ht="16.32" customHeight="1">
      <c r="A494" s="40"/>
      <c r="B494" s="41"/>
      <c r="C494" s="303" t="s">
        <v>1</v>
      </c>
      <c r="D494" s="303" t="s">
        <v>162</v>
      </c>
      <c r="E494" s="304" t="s">
        <v>1</v>
      </c>
      <c r="F494" s="305" t="s">
        <v>1</v>
      </c>
      <c r="G494" s="306" t="s">
        <v>1</v>
      </c>
      <c r="H494" s="307"/>
      <c r="I494" s="308"/>
      <c r="J494" s="309">
        <f>BK494</f>
        <v>0</v>
      </c>
      <c r="K494" s="310"/>
      <c r="L494" s="43"/>
      <c r="M494" s="311" t="s">
        <v>1</v>
      </c>
      <c r="N494" s="312" t="s">
        <v>43</v>
      </c>
      <c r="O494" s="313"/>
      <c r="P494" s="313"/>
      <c r="Q494" s="313"/>
      <c r="R494" s="313"/>
      <c r="S494" s="313"/>
      <c r="T494" s="314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7" t="s">
        <v>856</v>
      </c>
      <c r="AU494" s="17" t="s">
        <v>86</v>
      </c>
      <c r="AY494" s="17" t="s">
        <v>856</v>
      </c>
      <c r="BE494" s="145">
        <f>IF(N494="základní",J494,0)</f>
        <v>0</v>
      </c>
      <c r="BF494" s="145">
        <f>IF(N494="snížená",J494,0)</f>
        <v>0</v>
      </c>
      <c r="BG494" s="145">
        <f>IF(N494="zákl. přenesená",J494,0)</f>
        <v>0</v>
      </c>
      <c r="BH494" s="145">
        <f>IF(N494="sníž. přenesená",J494,0)</f>
        <v>0</v>
      </c>
      <c r="BI494" s="145">
        <f>IF(N494="nulová",J494,0)</f>
        <v>0</v>
      </c>
      <c r="BJ494" s="17" t="s">
        <v>86</v>
      </c>
      <c r="BK494" s="145">
        <f>I494*H494</f>
        <v>0</v>
      </c>
    </row>
    <row r="495" s="2" customFormat="1" ht="6.96" customHeight="1">
      <c r="A495" s="40"/>
      <c r="B495" s="68"/>
      <c r="C495" s="69"/>
      <c r="D495" s="69"/>
      <c r="E495" s="69"/>
      <c r="F495" s="69"/>
      <c r="G495" s="69"/>
      <c r="H495" s="69"/>
      <c r="I495" s="69"/>
      <c r="J495" s="69"/>
      <c r="K495" s="69"/>
      <c r="L495" s="43"/>
      <c r="M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</row>
  </sheetData>
  <sheetProtection sheet="1" autoFilter="0" formatColumns="0" formatRows="0" objects="1" scenarios="1" spinCount="100000" saltValue="aguGnryXGHhygcWdoYOAd9wqEghpRBLIFMECWDjhbhA6+HzuJXyVHn7CT/ufgh1EnZAZGwybrl/kEpHFkOvScg==" hashValue="tTegHc3Lu9ZZZCZ5VEdG2Fr3p8wyr7AiQapIBKr3PSX+k3aXja+yYP7K1+/dvDEnwij6jzJ/dz8sEDZeUMLw+w==" algorithmName="SHA-512" password="CC35"/>
  <autoFilter ref="C147:K494"/>
  <mergeCells count="14">
    <mergeCell ref="E7:H7"/>
    <mergeCell ref="E9:H9"/>
    <mergeCell ref="E18:H18"/>
    <mergeCell ref="E27:H27"/>
    <mergeCell ref="E85:H85"/>
    <mergeCell ref="E87:H87"/>
    <mergeCell ref="D122:F122"/>
    <mergeCell ref="D123:F123"/>
    <mergeCell ref="D124:F124"/>
    <mergeCell ref="D125:F125"/>
    <mergeCell ref="D126:F126"/>
    <mergeCell ref="E138:H138"/>
    <mergeCell ref="E140:H140"/>
    <mergeCell ref="L2:V2"/>
  </mergeCells>
  <dataValidations count="2">
    <dataValidation type="list" allowBlank="1" showInputMessage="1" showErrorMessage="1" error="Povoleny jsou hodnoty K, M." sqref="D492:D495">
      <formula1>"K, M"</formula1>
    </dataValidation>
    <dataValidation type="list" allowBlank="1" showInputMessage="1" showErrorMessage="1" error="Povoleny jsou hodnoty základní, snížená, zákl. přenesená, sníž. přenesená, nulová." sqref="N492:N495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0"/>
      <c r="AT3" s="17" t="s">
        <v>88</v>
      </c>
    </row>
    <row r="4" s="1" customFormat="1" ht="24.96" customHeight="1">
      <c r="B4" s="20"/>
      <c r="D4" s="155" t="s">
        <v>104</v>
      </c>
      <c r="L4" s="20"/>
      <c r="M4" s="156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7" t="s">
        <v>16</v>
      </c>
      <c r="L6" s="20"/>
    </row>
    <row r="7" s="1" customFormat="1" ht="16.5" customHeight="1">
      <c r="B7" s="20"/>
      <c r="E7" s="158" t="str">
        <f>'Rekapitulace stavby'!K6</f>
        <v>Stavební úpravy smuteční síně ve Varnsdorfu - úprava toalet</v>
      </c>
      <c r="F7" s="157"/>
      <c r="G7" s="157"/>
      <c r="H7" s="157"/>
      <c r="L7" s="20"/>
    </row>
    <row r="8" s="2" customFormat="1" ht="12" customHeight="1">
      <c r="A8" s="40"/>
      <c r="B8" s="43"/>
      <c r="C8" s="40"/>
      <c r="D8" s="157" t="s">
        <v>105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59" t="s">
        <v>857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7" t="s">
        <v>18</v>
      </c>
      <c r="E11" s="40"/>
      <c r="F11" s="160" t="s">
        <v>1</v>
      </c>
      <c r="G11" s="40"/>
      <c r="H11" s="40"/>
      <c r="I11" s="157" t="s">
        <v>19</v>
      </c>
      <c r="J11" s="160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7" t="s">
        <v>20</v>
      </c>
      <c r="E12" s="40"/>
      <c r="F12" s="160" t="s">
        <v>34</v>
      </c>
      <c r="G12" s="40"/>
      <c r="H12" s="40"/>
      <c r="I12" s="157" t="s">
        <v>22</v>
      </c>
      <c r="J12" s="161" t="str">
        <f>'Rekapitulace stavby'!AN8</f>
        <v>5. 11. 2022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7" t="s">
        <v>24</v>
      </c>
      <c r="E14" s="40"/>
      <c r="F14" s="40"/>
      <c r="G14" s="40"/>
      <c r="H14" s="40"/>
      <c r="I14" s="157" t="s">
        <v>25</v>
      </c>
      <c r="J14" s="160" t="str">
        <f>IF('Rekapitulace stavby'!AN10="","",'Rekapitulace stavby'!AN10)</f>
        <v/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60" t="str">
        <f>IF('Rekapitulace stavby'!E11="","",'Rekapitulace stavby'!E11)</f>
        <v>Město Varnsdorf</v>
      </c>
      <c r="F15" s="40"/>
      <c r="G15" s="40"/>
      <c r="H15" s="40"/>
      <c r="I15" s="157" t="s">
        <v>27</v>
      </c>
      <c r="J15" s="160" t="str">
        <f>IF('Rekapitulace stavby'!AN11="","",'Rekapitulace stavby'!AN11)</f>
        <v/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7" t="s">
        <v>28</v>
      </c>
      <c r="E17" s="40"/>
      <c r="F17" s="40"/>
      <c r="G17" s="40"/>
      <c r="H17" s="40"/>
      <c r="I17" s="157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60"/>
      <c r="G18" s="160"/>
      <c r="H18" s="160"/>
      <c r="I18" s="157" t="s">
        <v>27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7" t="s">
        <v>30</v>
      </c>
      <c r="E20" s="40"/>
      <c r="F20" s="40"/>
      <c r="G20" s="40"/>
      <c r="H20" s="40"/>
      <c r="I20" s="157" t="s">
        <v>25</v>
      </c>
      <c r="J20" s="160" t="str">
        <f>IF('Rekapitulace stavby'!AN16="","",'Rekapitulace stavby'!AN16)</f>
        <v/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60" t="str">
        <f>IF('Rekapitulace stavby'!E17="","",'Rekapitulace stavby'!E17)</f>
        <v>Ing. Václav Jára, ForWood</v>
      </c>
      <c r="F21" s="40"/>
      <c r="G21" s="40"/>
      <c r="H21" s="40"/>
      <c r="I21" s="157" t="s">
        <v>27</v>
      </c>
      <c r="J21" s="160" t="str">
        <f>IF('Rekapitulace stavby'!AN17="","",'Rekapitulace stavby'!AN17)</f>
        <v/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7" t="s">
        <v>33</v>
      </c>
      <c r="E23" s="40"/>
      <c r="F23" s="40"/>
      <c r="G23" s="40"/>
      <c r="H23" s="40"/>
      <c r="I23" s="157" t="s">
        <v>25</v>
      </c>
      <c r="J23" s="160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60" t="str">
        <f>IF('Rekapitulace stavby'!E20="","",'Rekapitulace stavby'!E20)</f>
        <v xml:space="preserve"> </v>
      </c>
      <c r="F24" s="40"/>
      <c r="G24" s="40"/>
      <c r="H24" s="40"/>
      <c r="I24" s="157" t="s">
        <v>27</v>
      </c>
      <c r="J24" s="160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7" t="s">
        <v>35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6"/>
      <c r="E29" s="166"/>
      <c r="F29" s="166"/>
      <c r="G29" s="166"/>
      <c r="H29" s="166"/>
      <c r="I29" s="166"/>
      <c r="J29" s="166"/>
      <c r="K29" s="16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60" t="s">
        <v>108</v>
      </c>
      <c r="E30" s="40"/>
      <c r="F30" s="40"/>
      <c r="G30" s="40"/>
      <c r="H30" s="40"/>
      <c r="I30" s="40"/>
      <c r="J30" s="167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68" t="s">
        <v>98</v>
      </c>
      <c r="E31" s="40"/>
      <c r="F31" s="40"/>
      <c r="G31" s="40"/>
      <c r="H31" s="40"/>
      <c r="I31" s="40"/>
      <c r="J31" s="167">
        <f>J105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69" t="s">
        <v>38</v>
      </c>
      <c r="E32" s="40"/>
      <c r="F32" s="40"/>
      <c r="G32" s="40"/>
      <c r="H32" s="40"/>
      <c r="I32" s="40"/>
      <c r="J32" s="170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66"/>
      <c r="E33" s="166"/>
      <c r="F33" s="166"/>
      <c r="G33" s="166"/>
      <c r="H33" s="166"/>
      <c r="I33" s="166"/>
      <c r="J33" s="166"/>
      <c r="K33" s="166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71" t="s">
        <v>40</v>
      </c>
      <c r="G34" s="40"/>
      <c r="H34" s="40"/>
      <c r="I34" s="171" t="s">
        <v>39</v>
      </c>
      <c r="J34" s="171" t="s">
        <v>41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72" t="s">
        <v>42</v>
      </c>
      <c r="E35" s="157" t="s">
        <v>43</v>
      </c>
      <c r="F35" s="173">
        <f>ROUND((ROUND((SUM(BE105:BE112) + SUM(BE132:BE207)),  2) + SUM(BE209:BE211)), 2)</f>
        <v>0</v>
      </c>
      <c r="G35" s="40"/>
      <c r="H35" s="40"/>
      <c r="I35" s="174">
        <v>0.20999999999999999</v>
      </c>
      <c r="J35" s="173">
        <f>ROUND((ROUND(((SUM(BE105:BE112) + SUM(BE132:BE207))*I35),  2) + (SUM(BE209:BE211)*I35)),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57" t="s">
        <v>44</v>
      </c>
      <c r="F36" s="173">
        <f>ROUND((ROUND((SUM(BF105:BF112) + SUM(BF132:BF207)),  2) + SUM(BF209:BF211)), 2)</f>
        <v>0</v>
      </c>
      <c r="G36" s="40"/>
      <c r="H36" s="40"/>
      <c r="I36" s="174">
        <v>0.14999999999999999</v>
      </c>
      <c r="J36" s="173">
        <f>ROUND((ROUND(((SUM(BF105:BF112) + SUM(BF132:BF207))*I36),  2) + (SUM(BF209:BF211)*I36)),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57" t="s">
        <v>45</v>
      </c>
      <c r="F37" s="173">
        <f>ROUND((ROUND((SUM(BG105:BG112) + SUM(BG132:BG207)),  2) + SUM(BG209:BG211)), 2)</f>
        <v>0</v>
      </c>
      <c r="G37" s="40"/>
      <c r="H37" s="40"/>
      <c r="I37" s="174">
        <v>0.20999999999999999</v>
      </c>
      <c r="J37" s="17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57" t="s">
        <v>46</v>
      </c>
      <c r="F38" s="173">
        <f>ROUND((ROUND((SUM(BH105:BH112) + SUM(BH132:BH207)),  2) + SUM(BH209:BH211)), 2)</f>
        <v>0</v>
      </c>
      <c r="G38" s="40"/>
      <c r="H38" s="40"/>
      <c r="I38" s="174">
        <v>0.14999999999999999</v>
      </c>
      <c r="J38" s="173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7" t="s">
        <v>47</v>
      </c>
      <c r="F39" s="173">
        <f>ROUND((ROUND((SUM(BI105:BI112) + SUM(BI132:BI207)),  2) + SUM(BI209:BI211)), 2)</f>
        <v>0</v>
      </c>
      <c r="G39" s="40"/>
      <c r="H39" s="40"/>
      <c r="I39" s="174">
        <v>0</v>
      </c>
      <c r="J39" s="17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75"/>
      <c r="D41" s="176" t="s">
        <v>48</v>
      </c>
      <c r="E41" s="177"/>
      <c r="F41" s="177"/>
      <c r="G41" s="178" t="s">
        <v>49</v>
      </c>
      <c r="H41" s="179" t="s">
        <v>50</v>
      </c>
      <c r="I41" s="177"/>
      <c r="J41" s="180">
        <f>SUM(J32:J39)</f>
        <v>0</v>
      </c>
      <c r="K41" s="181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2" t="s">
        <v>51</v>
      </c>
      <c r="E50" s="183"/>
      <c r="F50" s="183"/>
      <c r="G50" s="182" t="s">
        <v>52</v>
      </c>
      <c r="H50" s="183"/>
      <c r="I50" s="183"/>
      <c r="J50" s="183"/>
      <c r="K50" s="183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84" t="s">
        <v>53</v>
      </c>
      <c r="E61" s="185"/>
      <c r="F61" s="186" t="s">
        <v>54</v>
      </c>
      <c r="G61" s="184" t="s">
        <v>53</v>
      </c>
      <c r="H61" s="185"/>
      <c r="I61" s="185"/>
      <c r="J61" s="187" t="s">
        <v>54</v>
      </c>
      <c r="K61" s="185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2" t="s">
        <v>55</v>
      </c>
      <c r="E65" s="188"/>
      <c r="F65" s="188"/>
      <c r="G65" s="182" t="s">
        <v>56</v>
      </c>
      <c r="H65" s="188"/>
      <c r="I65" s="188"/>
      <c r="J65" s="188"/>
      <c r="K65" s="188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84" t="s">
        <v>53</v>
      </c>
      <c r="E76" s="185"/>
      <c r="F76" s="186" t="s">
        <v>54</v>
      </c>
      <c r="G76" s="184" t="s">
        <v>53</v>
      </c>
      <c r="H76" s="185"/>
      <c r="I76" s="185"/>
      <c r="J76" s="187" t="s">
        <v>54</v>
      </c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109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3" t="str">
        <f>E7</f>
        <v>Stavební úpravy smuteční síně ve Varnsdorfu - úprava toalet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105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SO 701_01 - Elektro rozvody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 xml:space="preserve"> </v>
      </c>
      <c r="G89" s="42"/>
      <c r="H89" s="42"/>
      <c r="I89" s="32" t="s">
        <v>22</v>
      </c>
      <c r="J89" s="81" t="str">
        <f>IF(J12="","",J12)</f>
        <v>5. 11. 2022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5.65" customHeight="1">
      <c r="A91" s="40"/>
      <c r="B91" s="41"/>
      <c r="C91" s="32" t="s">
        <v>24</v>
      </c>
      <c r="D91" s="42"/>
      <c r="E91" s="42"/>
      <c r="F91" s="27" t="str">
        <f>E15</f>
        <v>Město Varnsdorf</v>
      </c>
      <c r="G91" s="42"/>
      <c r="H91" s="42"/>
      <c r="I91" s="32" t="s">
        <v>30</v>
      </c>
      <c r="J91" s="36" t="str">
        <f>E21</f>
        <v>Ing. Václav Jára, ForWood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28</v>
      </c>
      <c r="D92" s="42"/>
      <c r="E92" s="42"/>
      <c r="F92" s="27" t="str">
        <f>IF(E18="","",E18)</f>
        <v>Vyplň údaj</v>
      </c>
      <c r="G92" s="42"/>
      <c r="H92" s="42"/>
      <c r="I92" s="32" t="s">
        <v>33</v>
      </c>
      <c r="J92" s="36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4" t="s">
        <v>110</v>
      </c>
      <c r="D94" s="151"/>
      <c r="E94" s="151"/>
      <c r="F94" s="151"/>
      <c r="G94" s="151"/>
      <c r="H94" s="151"/>
      <c r="I94" s="151"/>
      <c r="J94" s="195" t="s">
        <v>111</v>
      </c>
      <c r="K94" s="15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6" t="s">
        <v>112</v>
      </c>
      <c r="D96" s="42"/>
      <c r="E96" s="42"/>
      <c r="F96" s="42"/>
      <c r="G96" s="42"/>
      <c r="H96" s="42"/>
      <c r="I96" s="42"/>
      <c r="J96" s="112">
        <f>J132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113</v>
      </c>
    </row>
    <row r="97" s="9" customFormat="1" ht="24.96" customHeight="1">
      <c r="A97" s="9"/>
      <c r="B97" s="197"/>
      <c r="C97" s="198"/>
      <c r="D97" s="199" t="s">
        <v>858</v>
      </c>
      <c r="E97" s="200"/>
      <c r="F97" s="200"/>
      <c r="G97" s="200"/>
      <c r="H97" s="200"/>
      <c r="I97" s="200"/>
      <c r="J97" s="201">
        <f>J133</f>
        <v>0</v>
      </c>
      <c r="K97" s="198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7"/>
      <c r="C98" s="198"/>
      <c r="D98" s="199" t="s">
        <v>859</v>
      </c>
      <c r="E98" s="200"/>
      <c r="F98" s="200"/>
      <c r="G98" s="200"/>
      <c r="H98" s="200"/>
      <c r="I98" s="200"/>
      <c r="J98" s="201">
        <f>J137</f>
        <v>0</v>
      </c>
      <c r="K98" s="198"/>
      <c r="L98" s="20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7"/>
      <c r="C99" s="198"/>
      <c r="D99" s="199" t="s">
        <v>860</v>
      </c>
      <c r="E99" s="200"/>
      <c r="F99" s="200"/>
      <c r="G99" s="200"/>
      <c r="H99" s="200"/>
      <c r="I99" s="200"/>
      <c r="J99" s="201">
        <f>J141</f>
        <v>0</v>
      </c>
      <c r="K99" s="198"/>
      <c r="L99" s="20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7"/>
      <c r="C100" s="198"/>
      <c r="D100" s="199" t="s">
        <v>861</v>
      </c>
      <c r="E100" s="200"/>
      <c r="F100" s="200"/>
      <c r="G100" s="200"/>
      <c r="H100" s="200"/>
      <c r="I100" s="200"/>
      <c r="J100" s="201">
        <f>J168</f>
        <v>0</v>
      </c>
      <c r="K100" s="198"/>
      <c r="L100" s="20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7"/>
      <c r="C101" s="198"/>
      <c r="D101" s="199" t="s">
        <v>862</v>
      </c>
      <c r="E101" s="200"/>
      <c r="F101" s="200"/>
      <c r="G101" s="200"/>
      <c r="H101" s="200"/>
      <c r="I101" s="200"/>
      <c r="J101" s="201">
        <f>J170</f>
        <v>0</v>
      </c>
      <c r="K101" s="198"/>
      <c r="L101" s="20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197"/>
      <c r="C102" s="198"/>
      <c r="D102" s="209" t="s">
        <v>135</v>
      </c>
      <c r="E102" s="198"/>
      <c r="F102" s="198"/>
      <c r="G102" s="198"/>
      <c r="H102" s="198"/>
      <c r="I102" s="198"/>
      <c r="J102" s="210">
        <f>J208</f>
        <v>0</v>
      </c>
      <c r="K102" s="198"/>
      <c r="L102" s="20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29.28" customHeight="1">
      <c r="A105" s="40"/>
      <c r="B105" s="41"/>
      <c r="C105" s="196" t="s">
        <v>136</v>
      </c>
      <c r="D105" s="42"/>
      <c r="E105" s="42"/>
      <c r="F105" s="42"/>
      <c r="G105" s="42"/>
      <c r="H105" s="42"/>
      <c r="I105" s="42"/>
      <c r="J105" s="211">
        <f>ROUND(J106 + J107 + J108 + J109 + J110 + J111,2)</f>
        <v>0</v>
      </c>
      <c r="K105" s="42"/>
      <c r="L105" s="65"/>
      <c r="N105" s="212" t="s">
        <v>42</v>
      </c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8" customHeight="1">
      <c r="A106" s="40"/>
      <c r="B106" s="41"/>
      <c r="C106" s="42"/>
      <c r="D106" s="146" t="s">
        <v>137</v>
      </c>
      <c r="E106" s="139"/>
      <c r="F106" s="139"/>
      <c r="G106" s="42"/>
      <c r="H106" s="42"/>
      <c r="I106" s="42"/>
      <c r="J106" s="140">
        <v>0</v>
      </c>
      <c r="K106" s="42"/>
      <c r="L106" s="213"/>
      <c r="M106" s="214"/>
      <c r="N106" s="215" t="s">
        <v>43</v>
      </c>
      <c r="O106" s="214"/>
      <c r="P106" s="214"/>
      <c r="Q106" s="214"/>
      <c r="R106" s="214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7" t="s">
        <v>138</v>
      </c>
      <c r="AZ106" s="214"/>
      <c r="BA106" s="214"/>
      <c r="BB106" s="214"/>
      <c r="BC106" s="214"/>
      <c r="BD106" s="214"/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217" t="s">
        <v>86</v>
      </c>
      <c r="BK106" s="214"/>
      <c r="BL106" s="214"/>
      <c r="BM106" s="214"/>
    </row>
    <row r="107" s="2" customFormat="1" ht="18" customHeight="1">
      <c r="A107" s="40"/>
      <c r="B107" s="41"/>
      <c r="C107" s="42"/>
      <c r="D107" s="146" t="s">
        <v>139</v>
      </c>
      <c r="E107" s="139"/>
      <c r="F107" s="139"/>
      <c r="G107" s="42"/>
      <c r="H107" s="42"/>
      <c r="I107" s="42"/>
      <c r="J107" s="140">
        <v>0</v>
      </c>
      <c r="K107" s="42"/>
      <c r="L107" s="213"/>
      <c r="M107" s="214"/>
      <c r="N107" s="215" t="s">
        <v>43</v>
      </c>
      <c r="O107" s="214"/>
      <c r="P107" s="214"/>
      <c r="Q107" s="214"/>
      <c r="R107" s="214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7" t="s">
        <v>138</v>
      </c>
      <c r="AZ107" s="214"/>
      <c r="BA107" s="214"/>
      <c r="BB107" s="214"/>
      <c r="BC107" s="214"/>
      <c r="BD107" s="214"/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17" t="s">
        <v>86</v>
      </c>
      <c r="BK107" s="214"/>
      <c r="BL107" s="214"/>
      <c r="BM107" s="214"/>
    </row>
    <row r="108" s="2" customFormat="1" ht="18" customHeight="1">
      <c r="A108" s="40"/>
      <c r="B108" s="41"/>
      <c r="C108" s="42"/>
      <c r="D108" s="146" t="s">
        <v>140</v>
      </c>
      <c r="E108" s="139"/>
      <c r="F108" s="139"/>
      <c r="G108" s="42"/>
      <c r="H108" s="42"/>
      <c r="I108" s="42"/>
      <c r="J108" s="140">
        <v>0</v>
      </c>
      <c r="K108" s="42"/>
      <c r="L108" s="213"/>
      <c r="M108" s="214"/>
      <c r="N108" s="215" t="s">
        <v>43</v>
      </c>
      <c r="O108" s="214"/>
      <c r="P108" s="214"/>
      <c r="Q108" s="214"/>
      <c r="R108" s="214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7" t="s">
        <v>138</v>
      </c>
      <c r="AZ108" s="214"/>
      <c r="BA108" s="214"/>
      <c r="BB108" s="214"/>
      <c r="BC108" s="214"/>
      <c r="BD108" s="214"/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217" t="s">
        <v>86</v>
      </c>
      <c r="BK108" s="214"/>
      <c r="BL108" s="214"/>
      <c r="BM108" s="214"/>
    </row>
    <row r="109" s="2" customFormat="1" ht="18" customHeight="1">
      <c r="A109" s="40"/>
      <c r="B109" s="41"/>
      <c r="C109" s="42"/>
      <c r="D109" s="146" t="s">
        <v>863</v>
      </c>
      <c r="E109" s="139"/>
      <c r="F109" s="139"/>
      <c r="G109" s="42"/>
      <c r="H109" s="42"/>
      <c r="I109" s="42"/>
      <c r="J109" s="140">
        <v>0</v>
      </c>
      <c r="K109" s="42"/>
      <c r="L109" s="213"/>
      <c r="M109" s="214"/>
      <c r="N109" s="215" t="s">
        <v>43</v>
      </c>
      <c r="O109" s="214"/>
      <c r="P109" s="214"/>
      <c r="Q109" s="214"/>
      <c r="R109" s="214"/>
      <c r="S109" s="216"/>
      <c r="T109" s="216"/>
      <c r="U109" s="216"/>
      <c r="V109" s="21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7" t="s">
        <v>138</v>
      </c>
      <c r="AZ109" s="214"/>
      <c r="BA109" s="214"/>
      <c r="BB109" s="214"/>
      <c r="BC109" s="214"/>
      <c r="BD109" s="214"/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217" t="s">
        <v>86</v>
      </c>
      <c r="BK109" s="214"/>
      <c r="BL109" s="214"/>
      <c r="BM109" s="214"/>
    </row>
    <row r="110" s="2" customFormat="1" ht="18" customHeight="1">
      <c r="A110" s="40"/>
      <c r="B110" s="41"/>
      <c r="C110" s="42"/>
      <c r="D110" s="146" t="s">
        <v>864</v>
      </c>
      <c r="E110" s="139"/>
      <c r="F110" s="139"/>
      <c r="G110" s="42"/>
      <c r="H110" s="42"/>
      <c r="I110" s="42"/>
      <c r="J110" s="140">
        <v>0</v>
      </c>
      <c r="K110" s="42"/>
      <c r="L110" s="213"/>
      <c r="M110" s="214"/>
      <c r="N110" s="215" t="s">
        <v>43</v>
      </c>
      <c r="O110" s="214"/>
      <c r="P110" s="214"/>
      <c r="Q110" s="214"/>
      <c r="R110" s="214"/>
      <c r="S110" s="216"/>
      <c r="T110" s="216"/>
      <c r="U110" s="216"/>
      <c r="V110" s="21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7" t="s">
        <v>138</v>
      </c>
      <c r="AZ110" s="214"/>
      <c r="BA110" s="214"/>
      <c r="BB110" s="214"/>
      <c r="BC110" s="214"/>
      <c r="BD110" s="214"/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217" t="s">
        <v>86</v>
      </c>
      <c r="BK110" s="214"/>
      <c r="BL110" s="214"/>
      <c r="BM110" s="214"/>
    </row>
    <row r="111" s="2" customFormat="1" ht="18" customHeight="1">
      <c r="A111" s="40"/>
      <c r="B111" s="41"/>
      <c r="C111" s="42"/>
      <c r="D111" s="139" t="s">
        <v>143</v>
      </c>
      <c r="E111" s="42"/>
      <c r="F111" s="42"/>
      <c r="G111" s="42"/>
      <c r="H111" s="42"/>
      <c r="I111" s="42"/>
      <c r="J111" s="140">
        <f>ROUND(J30*T111,2)</f>
        <v>0</v>
      </c>
      <c r="K111" s="42"/>
      <c r="L111" s="213"/>
      <c r="M111" s="214"/>
      <c r="N111" s="215" t="s">
        <v>43</v>
      </c>
      <c r="O111" s="214"/>
      <c r="P111" s="214"/>
      <c r="Q111" s="214"/>
      <c r="R111" s="214"/>
      <c r="S111" s="216"/>
      <c r="T111" s="216"/>
      <c r="U111" s="216"/>
      <c r="V111" s="21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4"/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7" t="s">
        <v>144</v>
      </c>
      <c r="AZ111" s="214"/>
      <c r="BA111" s="214"/>
      <c r="BB111" s="214"/>
      <c r="BC111" s="214"/>
      <c r="BD111" s="214"/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217" t="s">
        <v>86</v>
      </c>
      <c r="BK111" s="214"/>
      <c r="BL111" s="214"/>
      <c r="BM111" s="214"/>
    </row>
    <row r="112" s="2" customForma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29.28" customHeight="1">
      <c r="A113" s="40"/>
      <c r="B113" s="41"/>
      <c r="C113" s="150" t="s">
        <v>103</v>
      </c>
      <c r="D113" s="151"/>
      <c r="E113" s="151"/>
      <c r="F113" s="151"/>
      <c r="G113" s="151"/>
      <c r="H113" s="151"/>
      <c r="I113" s="151"/>
      <c r="J113" s="152">
        <f>ROUND(J96+J105,2)</f>
        <v>0</v>
      </c>
      <c r="K113" s="151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8" s="2" customFormat="1" ht="6.96" customHeight="1">
      <c r="A118" s="40"/>
      <c r="B118" s="70"/>
      <c r="C118" s="71"/>
      <c r="D118" s="71"/>
      <c r="E118" s="71"/>
      <c r="F118" s="71"/>
      <c r="G118" s="71"/>
      <c r="H118" s="71"/>
      <c r="I118" s="71"/>
      <c r="J118" s="71"/>
      <c r="K118" s="71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24.96" customHeight="1">
      <c r="A119" s="40"/>
      <c r="B119" s="41"/>
      <c r="C119" s="23" t="s">
        <v>145</v>
      </c>
      <c r="D119" s="42"/>
      <c r="E119" s="42"/>
      <c r="F119" s="42"/>
      <c r="G119" s="42"/>
      <c r="H119" s="4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2" customHeight="1">
      <c r="A121" s="40"/>
      <c r="B121" s="41"/>
      <c r="C121" s="32" t="s">
        <v>16</v>
      </c>
      <c r="D121" s="42"/>
      <c r="E121" s="42"/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6.5" customHeight="1">
      <c r="A122" s="40"/>
      <c r="B122" s="41"/>
      <c r="C122" s="42"/>
      <c r="D122" s="42"/>
      <c r="E122" s="193" t="str">
        <f>E7</f>
        <v>Stavební úpravy smuteční síně ve Varnsdorfu - úprava toalet</v>
      </c>
      <c r="F122" s="32"/>
      <c r="G122" s="32"/>
      <c r="H122" s="3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2" t="s">
        <v>105</v>
      </c>
      <c r="D123" s="42"/>
      <c r="E123" s="42"/>
      <c r="F123" s="42"/>
      <c r="G123" s="42"/>
      <c r="H123" s="42"/>
      <c r="I123" s="42"/>
      <c r="J123" s="42"/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6.5" customHeight="1">
      <c r="A124" s="40"/>
      <c r="B124" s="41"/>
      <c r="C124" s="42"/>
      <c r="D124" s="42"/>
      <c r="E124" s="78" t="str">
        <f>E9</f>
        <v>SO 701_01 - Elektro rozvody</v>
      </c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2" customHeight="1">
      <c r="A126" s="40"/>
      <c r="B126" s="41"/>
      <c r="C126" s="32" t="s">
        <v>20</v>
      </c>
      <c r="D126" s="42"/>
      <c r="E126" s="42"/>
      <c r="F126" s="27" t="str">
        <f>F12</f>
        <v xml:space="preserve"> </v>
      </c>
      <c r="G126" s="42"/>
      <c r="H126" s="42"/>
      <c r="I126" s="32" t="s">
        <v>22</v>
      </c>
      <c r="J126" s="81" t="str">
        <f>IF(J12="","",J12)</f>
        <v>5. 11. 2022</v>
      </c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25.65" customHeight="1">
      <c r="A128" s="40"/>
      <c r="B128" s="41"/>
      <c r="C128" s="32" t="s">
        <v>24</v>
      </c>
      <c r="D128" s="42"/>
      <c r="E128" s="42"/>
      <c r="F128" s="27" t="str">
        <f>E15</f>
        <v>Město Varnsdorf</v>
      </c>
      <c r="G128" s="42"/>
      <c r="H128" s="42"/>
      <c r="I128" s="32" t="s">
        <v>30</v>
      </c>
      <c r="J128" s="36" t="str">
        <f>E21</f>
        <v>Ing. Václav Jára, ForWood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5.15" customHeight="1">
      <c r="A129" s="40"/>
      <c r="B129" s="41"/>
      <c r="C129" s="32" t="s">
        <v>28</v>
      </c>
      <c r="D129" s="42"/>
      <c r="E129" s="42"/>
      <c r="F129" s="27" t="str">
        <f>IF(E18="","",E18)</f>
        <v>Vyplň údaj</v>
      </c>
      <c r="G129" s="42"/>
      <c r="H129" s="42"/>
      <c r="I129" s="32" t="s">
        <v>33</v>
      </c>
      <c r="J129" s="36" t="str">
        <f>E24</f>
        <v xml:space="preserve"> </v>
      </c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0.32" customHeight="1">
      <c r="A130" s="40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11" customFormat="1" ht="29.28" customHeight="1">
      <c r="A131" s="219"/>
      <c r="B131" s="220"/>
      <c r="C131" s="221" t="s">
        <v>146</v>
      </c>
      <c r="D131" s="222" t="s">
        <v>63</v>
      </c>
      <c r="E131" s="222" t="s">
        <v>59</v>
      </c>
      <c r="F131" s="222" t="s">
        <v>60</v>
      </c>
      <c r="G131" s="222" t="s">
        <v>147</v>
      </c>
      <c r="H131" s="222" t="s">
        <v>148</v>
      </c>
      <c r="I131" s="222" t="s">
        <v>149</v>
      </c>
      <c r="J131" s="222" t="s">
        <v>111</v>
      </c>
      <c r="K131" s="223" t="s">
        <v>150</v>
      </c>
      <c r="L131" s="224"/>
      <c r="M131" s="102" t="s">
        <v>1</v>
      </c>
      <c r="N131" s="103" t="s">
        <v>42</v>
      </c>
      <c r="O131" s="103" t="s">
        <v>151</v>
      </c>
      <c r="P131" s="103" t="s">
        <v>152</v>
      </c>
      <c r="Q131" s="103" t="s">
        <v>153</v>
      </c>
      <c r="R131" s="103" t="s">
        <v>154</v>
      </c>
      <c r="S131" s="103" t="s">
        <v>155</v>
      </c>
      <c r="T131" s="104" t="s">
        <v>156</v>
      </c>
      <c r="U131" s="219"/>
      <c r="V131" s="219"/>
      <c r="W131" s="219"/>
      <c r="X131" s="219"/>
      <c r="Y131" s="219"/>
      <c r="Z131" s="219"/>
      <c r="AA131" s="219"/>
      <c r="AB131" s="219"/>
      <c r="AC131" s="219"/>
      <c r="AD131" s="219"/>
      <c r="AE131" s="219"/>
    </row>
    <row r="132" s="2" customFormat="1" ht="22.8" customHeight="1">
      <c r="A132" s="40"/>
      <c r="B132" s="41"/>
      <c r="C132" s="109" t="s">
        <v>157</v>
      </c>
      <c r="D132" s="42"/>
      <c r="E132" s="42"/>
      <c r="F132" s="42"/>
      <c r="G132" s="42"/>
      <c r="H132" s="42"/>
      <c r="I132" s="42"/>
      <c r="J132" s="225">
        <f>BK132</f>
        <v>0</v>
      </c>
      <c r="K132" s="42"/>
      <c r="L132" s="43"/>
      <c r="M132" s="105"/>
      <c r="N132" s="226"/>
      <c r="O132" s="106"/>
      <c r="P132" s="227">
        <f>P133+P137+P141+P168+P170+P208</f>
        <v>0</v>
      </c>
      <c r="Q132" s="106"/>
      <c r="R132" s="227">
        <f>R133+R137+R141+R168+R170+R208</f>
        <v>0</v>
      </c>
      <c r="S132" s="106"/>
      <c r="T132" s="228">
        <f>T133+T137+T141+T168+T170+T208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7" t="s">
        <v>77</v>
      </c>
      <c r="AU132" s="17" t="s">
        <v>113</v>
      </c>
      <c r="BK132" s="229">
        <f>BK133+BK137+BK141+BK168+BK170+BK208</f>
        <v>0</v>
      </c>
    </row>
    <row r="133" s="12" customFormat="1" ht="25.92" customHeight="1">
      <c r="A133" s="12"/>
      <c r="B133" s="230"/>
      <c r="C133" s="231"/>
      <c r="D133" s="232" t="s">
        <v>77</v>
      </c>
      <c r="E133" s="233" t="s">
        <v>78</v>
      </c>
      <c r="F133" s="233" t="s">
        <v>865</v>
      </c>
      <c r="G133" s="231"/>
      <c r="H133" s="231"/>
      <c r="I133" s="234"/>
      <c r="J133" s="210">
        <f>BK133</f>
        <v>0</v>
      </c>
      <c r="K133" s="231"/>
      <c r="L133" s="235"/>
      <c r="M133" s="236"/>
      <c r="N133" s="237"/>
      <c r="O133" s="237"/>
      <c r="P133" s="238">
        <f>SUM(P134:P136)</f>
        <v>0</v>
      </c>
      <c r="Q133" s="237"/>
      <c r="R133" s="238">
        <f>SUM(R134:R136)</f>
        <v>0</v>
      </c>
      <c r="S133" s="237"/>
      <c r="T133" s="239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40" t="s">
        <v>86</v>
      </c>
      <c r="AT133" s="241" t="s">
        <v>77</v>
      </c>
      <c r="AU133" s="241" t="s">
        <v>78</v>
      </c>
      <c r="AY133" s="240" t="s">
        <v>160</v>
      </c>
      <c r="BK133" s="242">
        <f>SUM(BK134:BK136)</f>
        <v>0</v>
      </c>
    </row>
    <row r="134" s="2" customFormat="1" ht="16.5" customHeight="1">
      <c r="A134" s="40"/>
      <c r="B134" s="41"/>
      <c r="C134" s="245" t="s">
        <v>78</v>
      </c>
      <c r="D134" s="245" t="s">
        <v>162</v>
      </c>
      <c r="E134" s="246" t="s">
        <v>866</v>
      </c>
      <c r="F134" s="247" t="s">
        <v>867</v>
      </c>
      <c r="G134" s="248" t="s">
        <v>868</v>
      </c>
      <c r="H134" s="249">
        <v>1</v>
      </c>
      <c r="I134" s="250"/>
      <c r="J134" s="251">
        <f>ROUND(I134*H134,2)</f>
        <v>0</v>
      </c>
      <c r="K134" s="247" t="s">
        <v>1</v>
      </c>
      <c r="L134" s="43"/>
      <c r="M134" s="252" t="s">
        <v>1</v>
      </c>
      <c r="N134" s="253" t="s">
        <v>43</v>
      </c>
      <c r="O134" s="93"/>
      <c r="P134" s="254">
        <f>O134*H134</f>
        <v>0</v>
      </c>
      <c r="Q134" s="254">
        <v>0</v>
      </c>
      <c r="R134" s="254">
        <f>Q134*H134</f>
        <v>0</v>
      </c>
      <c r="S134" s="254">
        <v>0</v>
      </c>
      <c r="T134" s="25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56" t="s">
        <v>167</v>
      </c>
      <c r="AT134" s="256" t="s">
        <v>162</v>
      </c>
      <c r="AU134" s="256" t="s">
        <v>86</v>
      </c>
      <c r="AY134" s="17" t="s">
        <v>160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86</v>
      </c>
      <c r="BK134" s="145">
        <f>ROUND(I134*H134,2)</f>
        <v>0</v>
      </c>
      <c r="BL134" s="17" t="s">
        <v>167</v>
      </c>
      <c r="BM134" s="256" t="s">
        <v>88</v>
      </c>
    </row>
    <row r="135" s="2" customFormat="1" ht="24.15" customHeight="1">
      <c r="A135" s="40"/>
      <c r="B135" s="41"/>
      <c r="C135" s="245" t="s">
        <v>78</v>
      </c>
      <c r="D135" s="245" t="s">
        <v>162</v>
      </c>
      <c r="E135" s="246" t="s">
        <v>869</v>
      </c>
      <c r="F135" s="247" t="s">
        <v>870</v>
      </c>
      <c r="G135" s="248" t="s">
        <v>868</v>
      </c>
      <c r="H135" s="249">
        <v>1</v>
      </c>
      <c r="I135" s="250"/>
      <c r="J135" s="251">
        <f>ROUND(I135*H135,2)</f>
        <v>0</v>
      </c>
      <c r="K135" s="247" t="s">
        <v>1</v>
      </c>
      <c r="L135" s="43"/>
      <c r="M135" s="252" t="s">
        <v>1</v>
      </c>
      <c r="N135" s="253" t="s">
        <v>43</v>
      </c>
      <c r="O135" s="93"/>
      <c r="P135" s="254">
        <f>O135*H135</f>
        <v>0</v>
      </c>
      <c r="Q135" s="254">
        <v>0</v>
      </c>
      <c r="R135" s="254">
        <f>Q135*H135</f>
        <v>0</v>
      </c>
      <c r="S135" s="254">
        <v>0</v>
      </c>
      <c r="T135" s="25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56" t="s">
        <v>167</v>
      </c>
      <c r="AT135" s="256" t="s">
        <v>162</v>
      </c>
      <c r="AU135" s="256" t="s">
        <v>86</v>
      </c>
      <c r="AY135" s="17" t="s">
        <v>160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86</v>
      </c>
      <c r="BK135" s="145">
        <f>ROUND(I135*H135,2)</f>
        <v>0</v>
      </c>
      <c r="BL135" s="17" t="s">
        <v>167</v>
      </c>
      <c r="BM135" s="256" t="s">
        <v>167</v>
      </c>
    </row>
    <row r="136" s="2" customFormat="1" ht="16.5" customHeight="1">
      <c r="A136" s="40"/>
      <c r="B136" s="41"/>
      <c r="C136" s="245" t="s">
        <v>78</v>
      </c>
      <c r="D136" s="245" t="s">
        <v>162</v>
      </c>
      <c r="E136" s="246" t="s">
        <v>871</v>
      </c>
      <c r="F136" s="247" t="s">
        <v>872</v>
      </c>
      <c r="G136" s="248" t="s">
        <v>868</v>
      </c>
      <c r="H136" s="249">
        <v>1</v>
      </c>
      <c r="I136" s="250"/>
      <c r="J136" s="251">
        <f>ROUND(I136*H136,2)</f>
        <v>0</v>
      </c>
      <c r="K136" s="247" t="s">
        <v>1</v>
      </c>
      <c r="L136" s="43"/>
      <c r="M136" s="252" t="s">
        <v>1</v>
      </c>
      <c r="N136" s="253" t="s">
        <v>43</v>
      </c>
      <c r="O136" s="93"/>
      <c r="P136" s="254">
        <f>O136*H136</f>
        <v>0</v>
      </c>
      <c r="Q136" s="254">
        <v>0</v>
      </c>
      <c r="R136" s="254">
        <f>Q136*H136</f>
        <v>0</v>
      </c>
      <c r="S136" s="254">
        <v>0</v>
      </c>
      <c r="T136" s="25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56" t="s">
        <v>167</v>
      </c>
      <c r="AT136" s="256" t="s">
        <v>162</v>
      </c>
      <c r="AU136" s="256" t="s">
        <v>86</v>
      </c>
      <c r="AY136" s="17" t="s">
        <v>160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86</v>
      </c>
      <c r="BK136" s="145">
        <f>ROUND(I136*H136,2)</f>
        <v>0</v>
      </c>
      <c r="BL136" s="17" t="s">
        <v>167</v>
      </c>
      <c r="BM136" s="256" t="s">
        <v>196</v>
      </c>
    </row>
    <row r="137" s="12" customFormat="1" ht="25.92" customHeight="1">
      <c r="A137" s="12"/>
      <c r="B137" s="230"/>
      <c r="C137" s="231"/>
      <c r="D137" s="232" t="s">
        <v>77</v>
      </c>
      <c r="E137" s="233" t="s">
        <v>658</v>
      </c>
      <c r="F137" s="233" t="s">
        <v>873</v>
      </c>
      <c r="G137" s="231"/>
      <c r="H137" s="231"/>
      <c r="I137" s="234"/>
      <c r="J137" s="210">
        <f>BK137</f>
        <v>0</v>
      </c>
      <c r="K137" s="231"/>
      <c r="L137" s="235"/>
      <c r="M137" s="236"/>
      <c r="N137" s="237"/>
      <c r="O137" s="237"/>
      <c r="P137" s="238">
        <f>SUM(P138:P140)</f>
        <v>0</v>
      </c>
      <c r="Q137" s="237"/>
      <c r="R137" s="238">
        <f>SUM(R138:R140)</f>
        <v>0</v>
      </c>
      <c r="S137" s="237"/>
      <c r="T137" s="239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86</v>
      </c>
      <c r="AT137" s="241" t="s">
        <v>77</v>
      </c>
      <c r="AU137" s="241" t="s">
        <v>78</v>
      </c>
      <c r="AY137" s="240" t="s">
        <v>160</v>
      </c>
      <c r="BK137" s="242">
        <f>SUM(BK138:BK140)</f>
        <v>0</v>
      </c>
    </row>
    <row r="138" s="2" customFormat="1" ht="21.75" customHeight="1">
      <c r="A138" s="40"/>
      <c r="B138" s="41"/>
      <c r="C138" s="245" t="s">
        <v>78</v>
      </c>
      <c r="D138" s="245" t="s">
        <v>162</v>
      </c>
      <c r="E138" s="246" t="s">
        <v>874</v>
      </c>
      <c r="F138" s="247" t="s">
        <v>875</v>
      </c>
      <c r="G138" s="248" t="s">
        <v>264</v>
      </c>
      <c r="H138" s="249">
        <v>2</v>
      </c>
      <c r="I138" s="250"/>
      <c r="J138" s="251">
        <f>ROUND(I138*H138,2)</f>
        <v>0</v>
      </c>
      <c r="K138" s="247" t="s">
        <v>876</v>
      </c>
      <c r="L138" s="43"/>
      <c r="M138" s="252" t="s">
        <v>1</v>
      </c>
      <c r="N138" s="253" t="s">
        <v>43</v>
      </c>
      <c r="O138" s="93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56" t="s">
        <v>167</v>
      </c>
      <c r="AT138" s="256" t="s">
        <v>162</v>
      </c>
      <c r="AU138" s="256" t="s">
        <v>86</v>
      </c>
      <c r="AY138" s="17" t="s">
        <v>160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86</v>
      </c>
      <c r="BK138" s="145">
        <f>ROUND(I138*H138,2)</f>
        <v>0</v>
      </c>
      <c r="BL138" s="17" t="s">
        <v>167</v>
      </c>
      <c r="BM138" s="256" t="s">
        <v>206</v>
      </c>
    </row>
    <row r="139" s="2" customFormat="1" ht="21.75" customHeight="1">
      <c r="A139" s="40"/>
      <c r="B139" s="41"/>
      <c r="C139" s="245" t="s">
        <v>78</v>
      </c>
      <c r="D139" s="245" t="s">
        <v>162</v>
      </c>
      <c r="E139" s="246" t="s">
        <v>877</v>
      </c>
      <c r="F139" s="247" t="s">
        <v>878</v>
      </c>
      <c r="G139" s="248" t="s">
        <v>264</v>
      </c>
      <c r="H139" s="249">
        <v>1</v>
      </c>
      <c r="I139" s="250"/>
      <c r="J139" s="251">
        <f>ROUND(I139*H139,2)</f>
        <v>0</v>
      </c>
      <c r="K139" s="247" t="s">
        <v>876</v>
      </c>
      <c r="L139" s="43"/>
      <c r="M139" s="252" t="s">
        <v>1</v>
      </c>
      <c r="N139" s="253" t="s">
        <v>43</v>
      </c>
      <c r="O139" s="93"/>
      <c r="P139" s="254">
        <f>O139*H139</f>
        <v>0</v>
      </c>
      <c r="Q139" s="254">
        <v>0</v>
      </c>
      <c r="R139" s="254">
        <f>Q139*H139</f>
        <v>0</v>
      </c>
      <c r="S139" s="254">
        <v>0</v>
      </c>
      <c r="T139" s="25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56" t="s">
        <v>167</v>
      </c>
      <c r="AT139" s="256" t="s">
        <v>162</v>
      </c>
      <c r="AU139" s="256" t="s">
        <v>86</v>
      </c>
      <c r="AY139" s="17" t="s">
        <v>160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86</v>
      </c>
      <c r="BK139" s="145">
        <f>ROUND(I139*H139,2)</f>
        <v>0</v>
      </c>
      <c r="BL139" s="17" t="s">
        <v>167</v>
      </c>
      <c r="BM139" s="256" t="s">
        <v>216</v>
      </c>
    </row>
    <row r="140" s="2" customFormat="1" ht="16.5" customHeight="1">
      <c r="A140" s="40"/>
      <c r="B140" s="41"/>
      <c r="C140" s="245" t="s">
        <v>78</v>
      </c>
      <c r="D140" s="245" t="s">
        <v>162</v>
      </c>
      <c r="E140" s="246" t="s">
        <v>879</v>
      </c>
      <c r="F140" s="247" t="s">
        <v>880</v>
      </c>
      <c r="G140" s="248" t="s">
        <v>239</v>
      </c>
      <c r="H140" s="249">
        <v>50</v>
      </c>
      <c r="I140" s="250"/>
      <c r="J140" s="251">
        <f>ROUND(I140*H140,2)</f>
        <v>0</v>
      </c>
      <c r="K140" s="247" t="s">
        <v>876</v>
      </c>
      <c r="L140" s="43"/>
      <c r="M140" s="252" t="s">
        <v>1</v>
      </c>
      <c r="N140" s="253" t="s">
        <v>43</v>
      </c>
      <c r="O140" s="93"/>
      <c r="P140" s="254">
        <f>O140*H140</f>
        <v>0</v>
      </c>
      <c r="Q140" s="254">
        <v>0</v>
      </c>
      <c r="R140" s="254">
        <f>Q140*H140</f>
        <v>0</v>
      </c>
      <c r="S140" s="254">
        <v>0</v>
      </c>
      <c r="T140" s="25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56" t="s">
        <v>167</v>
      </c>
      <c r="AT140" s="256" t="s">
        <v>162</v>
      </c>
      <c r="AU140" s="256" t="s">
        <v>86</v>
      </c>
      <c r="AY140" s="17" t="s">
        <v>160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86</v>
      </c>
      <c r="BK140" s="145">
        <f>ROUND(I140*H140,2)</f>
        <v>0</v>
      </c>
      <c r="BL140" s="17" t="s">
        <v>167</v>
      </c>
      <c r="BM140" s="256" t="s">
        <v>224</v>
      </c>
    </row>
    <row r="141" s="12" customFormat="1" ht="25.92" customHeight="1">
      <c r="A141" s="12"/>
      <c r="B141" s="230"/>
      <c r="C141" s="231"/>
      <c r="D141" s="232" t="s">
        <v>77</v>
      </c>
      <c r="E141" s="233" t="s">
        <v>881</v>
      </c>
      <c r="F141" s="233" t="s">
        <v>882</v>
      </c>
      <c r="G141" s="231"/>
      <c r="H141" s="231"/>
      <c r="I141" s="234"/>
      <c r="J141" s="210">
        <f>BK141</f>
        <v>0</v>
      </c>
      <c r="K141" s="231"/>
      <c r="L141" s="235"/>
      <c r="M141" s="236"/>
      <c r="N141" s="237"/>
      <c r="O141" s="237"/>
      <c r="P141" s="238">
        <f>SUM(P142:P167)</f>
        <v>0</v>
      </c>
      <c r="Q141" s="237"/>
      <c r="R141" s="238">
        <f>SUM(R142:R167)</f>
        <v>0</v>
      </c>
      <c r="S141" s="237"/>
      <c r="T141" s="239">
        <f>SUM(T142:T167)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40" t="s">
        <v>86</v>
      </c>
      <c r="AT141" s="241" t="s">
        <v>77</v>
      </c>
      <c r="AU141" s="241" t="s">
        <v>78</v>
      </c>
      <c r="AY141" s="240" t="s">
        <v>160</v>
      </c>
      <c r="BK141" s="242">
        <f>SUM(BK142:BK167)</f>
        <v>0</v>
      </c>
    </row>
    <row r="142" s="2" customFormat="1" ht="21.75" customHeight="1">
      <c r="A142" s="40"/>
      <c r="B142" s="41"/>
      <c r="C142" s="245" t="s">
        <v>78</v>
      </c>
      <c r="D142" s="245" t="s">
        <v>162</v>
      </c>
      <c r="E142" s="246" t="s">
        <v>883</v>
      </c>
      <c r="F142" s="247" t="s">
        <v>884</v>
      </c>
      <c r="G142" s="248" t="s">
        <v>239</v>
      </c>
      <c r="H142" s="249">
        <v>22</v>
      </c>
      <c r="I142" s="250"/>
      <c r="J142" s="251">
        <f>ROUND(I142*H142,2)</f>
        <v>0</v>
      </c>
      <c r="K142" s="247" t="s">
        <v>876</v>
      </c>
      <c r="L142" s="43"/>
      <c r="M142" s="252" t="s">
        <v>1</v>
      </c>
      <c r="N142" s="253" t="s">
        <v>43</v>
      </c>
      <c r="O142" s="93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56" t="s">
        <v>167</v>
      </c>
      <c r="AT142" s="256" t="s">
        <v>162</v>
      </c>
      <c r="AU142" s="256" t="s">
        <v>86</v>
      </c>
      <c r="AY142" s="17" t="s">
        <v>160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86</v>
      </c>
      <c r="BK142" s="145">
        <f>ROUND(I142*H142,2)</f>
        <v>0</v>
      </c>
      <c r="BL142" s="17" t="s">
        <v>167</v>
      </c>
      <c r="BM142" s="256" t="s">
        <v>236</v>
      </c>
    </row>
    <row r="143" s="2" customFormat="1" ht="21.75" customHeight="1">
      <c r="A143" s="40"/>
      <c r="B143" s="41"/>
      <c r="C143" s="245" t="s">
        <v>78</v>
      </c>
      <c r="D143" s="245" t="s">
        <v>162</v>
      </c>
      <c r="E143" s="246" t="s">
        <v>885</v>
      </c>
      <c r="F143" s="247" t="s">
        <v>886</v>
      </c>
      <c r="G143" s="248" t="s">
        <v>239</v>
      </c>
      <c r="H143" s="249">
        <v>14</v>
      </c>
      <c r="I143" s="250"/>
      <c r="J143" s="251">
        <f>ROUND(I143*H143,2)</f>
        <v>0</v>
      </c>
      <c r="K143" s="247" t="s">
        <v>876</v>
      </c>
      <c r="L143" s="43"/>
      <c r="M143" s="252" t="s">
        <v>1</v>
      </c>
      <c r="N143" s="253" t="s">
        <v>43</v>
      </c>
      <c r="O143" s="93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56" t="s">
        <v>167</v>
      </c>
      <c r="AT143" s="256" t="s">
        <v>162</v>
      </c>
      <c r="AU143" s="256" t="s">
        <v>86</v>
      </c>
      <c r="AY143" s="17" t="s">
        <v>160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86</v>
      </c>
      <c r="BK143" s="145">
        <f>ROUND(I143*H143,2)</f>
        <v>0</v>
      </c>
      <c r="BL143" s="17" t="s">
        <v>167</v>
      </c>
      <c r="BM143" s="256" t="s">
        <v>249</v>
      </c>
    </row>
    <row r="144" s="2" customFormat="1" ht="16.5" customHeight="1">
      <c r="A144" s="40"/>
      <c r="B144" s="41"/>
      <c r="C144" s="245" t="s">
        <v>78</v>
      </c>
      <c r="D144" s="245" t="s">
        <v>162</v>
      </c>
      <c r="E144" s="246" t="s">
        <v>887</v>
      </c>
      <c r="F144" s="247" t="s">
        <v>888</v>
      </c>
      <c r="G144" s="248" t="s">
        <v>264</v>
      </c>
      <c r="H144" s="249">
        <v>2</v>
      </c>
      <c r="I144" s="250"/>
      <c r="J144" s="251">
        <f>ROUND(I144*H144,2)</f>
        <v>0</v>
      </c>
      <c r="K144" s="247" t="s">
        <v>876</v>
      </c>
      <c r="L144" s="43"/>
      <c r="M144" s="252" t="s">
        <v>1</v>
      </c>
      <c r="N144" s="253" t="s">
        <v>43</v>
      </c>
      <c r="O144" s="93"/>
      <c r="P144" s="254">
        <f>O144*H144</f>
        <v>0</v>
      </c>
      <c r="Q144" s="254">
        <v>0</v>
      </c>
      <c r="R144" s="254">
        <f>Q144*H144</f>
        <v>0</v>
      </c>
      <c r="S144" s="254">
        <v>0</v>
      </c>
      <c r="T144" s="25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56" t="s">
        <v>167</v>
      </c>
      <c r="AT144" s="256" t="s">
        <v>162</v>
      </c>
      <c r="AU144" s="256" t="s">
        <v>86</v>
      </c>
      <c r="AY144" s="17" t="s">
        <v>160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86</v>
      </c>
      <c r="BK144" s="145">
        <f>ROUND(I144*H144,2)</f>
        <v>0</v>
      </c>
      <c r="BL144" s="17" t="s">
        <v>167</v>
      </c>
      <c r="BM144" s="256" t="s">
        <v>261</v>
      </c>
    </row>
    <row r="145" s="2" customFormat="1" ht="21.75" customHeight="1">
      <c r="A145" s="40"/>
      <c r="B145" s="41"/>
      <c r="C145" s="245" t="s">
        <v>78</v>
      </c>
      <c r="D145" s="245" t="s">
        <v>162</v>
      </c>
      <c r="E145" s="246" t="s">
        <v>889</v>
      </c>
      <c r="F145" s="247" t="s">
        <v>890</v>
      </c>
      <c r="G145" s="248" t="s">
        <v>264</v>
      </c>
      <c r="H145" s="249">
        <v>20</v>
      </c>
      <c r="I145" s="250"/>
      <c r="J145" s="251">
        <f>ROUND(I145*H145,2)</f>
        <v>0</v>
      </c>
      <c r="K145" s="247" t="s">
        <v>876</v>
      </c>
      <c r="L145" s="43"/>
      <c r="M145" s="252" t="s">
        <v>1</v>
      </c>
      <c r="N145" s="253" t="s">
        <v>43</v>
      </c>
      <c r="O145" s="93"/>
      <c r="P145" s="254">
        <f>O145*H145</f>
        <v>0</v>
      </c>
      <c r="Q145" s="254">
        <v>0</v>
      </c>
      <c r="R145" s="254">
        <f>Q145*H145</f>
        <v>0</v>
      </c>
      <c r="S145" s="254">
        <v>0</v>
      </c>
      <c r="T145" s="25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56" t="s">
        <v>167</v>
      </c>
      <c r="AT145" s="256" t="s">
        <v>162</v>
      </c>
      <c r="AU145" s="256" t="s">
        <v>86</v>
      </c>
      <c r="AY145" s="17" t="s">
        <v>160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86</v>
      </c>
      <c r="BK145" s="145">
        <f>ROUND(I145*H145,2)</f>
        <v>0</v>
      </c>
      <c r="BL145" s="17" t="s">
        <v>167</v>
      </c>
      <c r="BM145" s="256" t="s">
        <v>273</v>
      </c>
    </row>
    <row r="146" s="2" customFormat="1" ht="16.5" customHeight="1">
      <c r="A146" s="40"/>
      <c r="B146" s="41"/>
      <c r="C146" s="245" t="s">
        <v>78</v>
      </c>
      <c r="D146" s="245" t="s">
        <v>162</v>
      </c>
      <c r="E146" s="246" t="s">
        <v>891</v>
      </c>
      <c r="F146" s="247" t="s">
        <v>892</v>
      </c>
      <c r="G146" s="248" t="s">
        <v>264</v>
      </c>
      <c r="H146" s="249">
        <v>1</v>
      </c>
      <c r="I146" s="250"/>
      <c r="J146" s="251">
        <f>ROUND(I146*H146,2)</f>
        <v>0</v>
      </c>
      <c r="K146" s="247" t="s">
        <v>876</v>
      </c>
      <c r="L146" s="43"/>
      <c r="M146" s="252" t="s">
        <v>1</v>
      </c>
      <c r="N146" s="253" t="s">
        <v>43</v>
      </c>
      <c r="O146" s="93"/>
      <c r="P146" s="254">
        <f>O146*H146</f>
        <v>0</v>
      </c>
      <c r="Q146" s="254">
        <v>0</v>
      </c>
      <c r="R146" s="254">
        <f>Q146*H146</f>
        <v>0</v>
      </c>
      <c r="S146" s="254">
        <v>0</v>
      </c>
      <c r="T146" s="25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56" t="s">
        <v>167</v>
      </c>
      <c r="AT146" s="256" t="s">
        <v>162</v>
      </c>
      <c r="AU146" s="256" t="s">
        <v>86</v>
      </c>
      <c r="AY146" s="17" t="s">
        <v>160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86</v>
      </c>
      <c r="BK146" s="145">
        <f>ROUND(I146*H146,2)</f>
        <v>0</v>
      </c>
      <c r="BL146" s="17" t="s">
        <v>167</v>
      </c>
      <c r="BM146" s="256" t="s">
        <v>282</v>
      </c>
    </row>
    <row r="147" s="2" customFormat="1" ht="16.5" customHeight="1">
      <c r="A147" s="40"/>
      <c r="B147" s="41"/>
      <c r="C147" s="245" t="s">
        <v>78</v>
      </c>
      <c r="D147" s="245" t="s">
        <v>162</v>
      </c>
      <c r="E147" s="246" t="s">
        <v>893</v>
      </c>
      <c r="F147" s="247" t="s">
        <v>894</v>
      </c>
      <c r="G147" s="248" t="s">
        <v>264</v>
      </c>
      <c r="H147" s="249">
        <v>1</v>
      </c>
      <c r="I147" s="250"/>
      <c r="J147" s="251">
        <f>ROUND(I147*H147,2)</f>
        <v>0</v>
      </c>
      <c r="K147" s="247" t="s">
        <v>876</v>
      </c>
      <c r="L147" s="43"/>
      <c r="M147" s="252" t="s">
        <v>1</v>
      </c>
      <c r="N147" s="253" t="s">
        <v>43</v>
      </c>
      <c r="O147" s="93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56" t="s">
        <v>167</v>
      </c>
      <c r="AT147" s="256" t="s">
        <v>162</v>
      </c>
      <c r="AU147" s="256" t="s">
        <v>86</v>
      </c>
      <c r="AY147" s="17" t="s">
        <v>160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86</v>
      </c>
      <c r="BK147" s="145">
        <f>ROUND(I147*H147,2)</f>
        <v>0</v>
      </c>
      <c r="BL147" s="17" t="s">
        <v>167</v>
      </c>
      <c r="BM147" s="256" t="s">
        <v>290</v>
      </c>
    </row>
    <row r="148" s="2" customFormat="1" ht="16.5" customHeight="1">
      <c r="A148" s="40"/>
      <c r="B148" s="41"/>
      <c r="C148" s="245" t="s">
        <v>78</v>
      </c>
      <c r="D148" s="245" t="s">
        <v>162</v>
      </c>
      <c r="E148" s="246" t="s">
        <v>895</v>
      </c>
      <c r="F148" s="247" t="s">
        <v>896</v>
      </c>
      <c r="G148" s="248" t="s">
        <v>264</v>
      </c>
      <c r="H148" s="249">
        <v>2</v>
      </c>
      <c r="I148" s="250"/>
      <c r="J148" s="251">
        <f>ROUND(I148*H148,2)</f>
        <v>0</v>
      </c>
      <c r="K148" s="247" t="s">
        <v>876</v>
      </c>
      <c r="L148" s="43"/>
      <c r="M148" s="252" t="s">
        <v>1</v>
      </c>
      <c r="N148" s="253" t="s">
        <v>43</v>
      </c>
      <c r="O148" s="93"/>
      <c r="P148" s="254">
        <f>O148*H148</f>
        <v>0</v>
      </c>
      <c r="Q148" s="254">
        <v>0</v>
      </c>
      <c r="R148" s="254">
        <f>Q148*H148</f>
        <v>0</v>
      </c>
      <c r="S148" s="254">
        <v>0</v>
      </c>
      <c r="T148" s="25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56" t="s">
        <v>167</v>
      </c>
      <c r="AT148" s="256" t="s">
        <v>162</v>
      </c>
      <c r="AU148" s="256" t="s">
        <v>86</v>
      </c>
      <c r="AY148" s="17" t="s">
        <v>160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86</v>
      </c>
      <c r="BK148" s="145">
        <f>ROUND(I148*H148,2)</f>
        <v>0</v>
      </c>
      <c r="BL148" s="17" t="s">
        <v>167</v>
      </c>
      <c r="BM148" s="256" t="s">
        <v>309</v>
      </c>
    </row>
    <row r="149" s="2" customFormat="1" ht="16.5" customHeight="1">
      <c r="A149" s="40"/>
      <c r="B149" s="41"/>
      <c r="C149" s="245" t="s">
        <v>78</v>
      </c>
      <c r="D149" s="245" t="s">
        <v>162</v>
      </c>
      <c r="E149" s="246" t="s">
        <v>897</v>
      </c>
      <c r="F149" s="247" t="s">
        <v>898</v>
      </c>
      <c r="G149" s="248" t="s">
        <v>264</v>
      </c>
      <c r="H149" s="249">
        <v>20</v>
      </c>
      <c r="I149" s="250"/>
      <c r="J149" s="251">
        <f>ROUND(I149*H149,2)</f>
        <v>0</v>
      </c>
      <c r="K149" s="247" t="s">
        <v>876</v>
      </c>
      <c r="L149" s="43"/>
      <c r="M149" s="252" t="s">
        <v>1</v>
      </c>
      <c r="N149" s="253" t="s">
        <v>43</v>
      </c>
      <c r="O149" s="93"/>
      <c r="P149" s="254">
        <f>O149*H149</f>
        <v>0</v>
      </c>
      <c r="Q149" s="254">
        <v>0</v>
      </c>
      <c r="R149" s="254">
        <f>Q149*H149</f>
        <v>0</v>
      </c>
      <c r="S149" s="254">
        <v>0</v>
      </c>
      <c r="T149" s="25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56" t="s">
        <v>167</v>
      </c>
      <c r="AT149" s="256" t="s">
        <v>162</v>
      </c>
      <c r="AU149" s="256" t="s">
        <v>86</v>
      </c>
      <c r="AY149" s="17" t="s">
        <v>160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86</v>
      </c>
      <c r="BK149" s="145">
        <f>ROUND(I149*H149,2)</f>
        <v>0</v>
      </c>
      <c r="BL149" s="17" t="s">
        <v>167</v>
      </c>
      <c r="BM149" s="256" t="s">
        <v>319</v>
      </c>
    </row>
    <row r="150" s="2" customFormat="1" ht="16.5" customHeight="1">
      <c r="A150" s="40"/>
      <c r="B150" s="41"/>
      <c r="C150" s="245" t="s">
        <v>78</v>
      </c>
      <c r="D150" s="245" t="s">
        <v>162</v>
      </c>
      <c r="E150" s="246" t="s">
        <v>899</v>
      </c>
      <c r="F150" s="247" t="s">
        <v>900</v>
      </c>
      <c r="G150" s="248" t="s">
        <v>264</v>
      </c>
      <c r="H150" s="249">
        <v>1</v>
      </c>
      <c r="I150" s="250"/>
      <c r="J150" s="251">
        <f>ROUND(I150*H150,2)</f>
        <v>0</v>
      </c>
      <c r="K150" s="247" t="s">
        <v>876</v>
      </c>
      <c r="L150" s="43"/>
      <c r="M150" s="252" t="s">
        <v>1</v>
      </c>
      <c r="N150" s="253" t="s">
        <v>43</v>
      </c>
      <c r="O150" s="93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56" t="s">
        <v>167</v>
      </c>
      <c r="AT150" s="256" t="s">
        <v>162</v>
      </c>
      <c r="AU150" s="256" t="s">
        <v>86</v>
      </c>
      <c r="AY150" s="17" t="s">
        <v>160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86</v>
      </c>
      <c r="BK150" s="145">
        <f>ROUND(I150*H150,2)</f>
        <v>0</v>
      </c>
      <c r="BL150" s="17" t="s">
        <v>167</v>
      </c>
      <c r="BM150" s="256" t="s">
        <v>327</v>
      </c>
    </row>
    <row r="151" s="2" customFormat="1" ht="16.5" customHeight="1">
      <c r="A151" s="40"/>
      <c r="B151" s="41"/>
      <c r="C151" s="245" t="s">
        <v>78</v>
      </c>
      <c r="D151" s="245" t="s">
        <v>162</v>
      </c>
      <c r="E151" s="246" t="s">
        <v>901</v>
      </c>
      <c r="F151" s="247" t="s">
        <v>902</v>
      </c>
      <c r="G151" s="248" t="s">
        <v>264</v>
      </c>
      <c r="H151" s="249">
        <v>2</v>
      </c>
      <c r="I151" s="250"/>
      <c r="J151" s="251">
        <f>ROUND(I151*H151,2)</f>
        <v>0</v>
      </c>
      <c r="K151" s="247" t="s">
        <v>876</v>
      </c>
      <c r="L151" s="43"/>
      <c r="M151" s="252" t="s">
        <v>1</v>
      </c>
      <c r="N151" s="253" t="s">
        <v>43</v>
      </c>
      <c r="O151" s="93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56" t="s">
        <v>167</v>
      </c>
      <c r="AT151" s="256" t="s">
        <v>162</v>
      </c>
      <c r="AU151" s="256" t="s">
        <v>86</v>
      </c>
      <c r="AY151" s="17" t="s">
        <v>160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86</v>
      </c>
      <c r="BK151" s="145">
        <f>ROUND(I151*H151,2)</f>
        <v>0</v>
      </c>
      <c r="BL151" s="17" t="s">
        <v>167</v>
      </c>
      <c r="BM151" s="256" t="s">
        <v>339</v>
      </c>
    </row>
    <row r="152" s="2" customFormat="1" ht="16.5" customHeight="1">
      <c r="A152" s="40"/>
      <c r="B152" s="41"/>
      <c r="C152" s="245" t="s">
        <v>78</v>
      </c>
      <c r="D152" s="245" t="s">
        <v>162</v>
      </c>
      <c r="E152" s="246" t="s">
        <v>903</v>
      </c>
      <c r="F152" s="247" t="s">
        <v>904</v>
      </c>
      <c r="G152" s="248" t="s">
        <v>264</v>
      </c>
      <c r="H152" s="249">
        <v>1</v>
      </c>
      <c r="I152" s="250"/>
      <c r="J152" s="251">
        <f>ROUND(I152*H152,2)</f>
        <v>0</v>
      </c>
      <c r="K152" s="247" t="s">
        <v>876</v>
      </c>
      <c r="L152" s="43"/>
      <c r="M152" s="252" t="s">
        <v>1</v>
      </c>
      <c r="N152" s="253" t="s">
        <v>43</v>
      </c>
      <c r="O152" s="93"/>
      <c r="P152" s="254">
        <f>O152*H152</f>
        <v>0</v>
      </c>
      <c r="Q152" s="254">
        <v>0</v>
      </c>
      <c r="R152" s="254">
        <f>Q152*H152</f>
        <v>0</v>
      </c>
      <c r="S152" s="254">
        <v>0</v>
      </c>
      <c r="T152" s="25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56" t="s">
        <v>167</v>
      </c>
      <c r="AT152" s="256" t="s">
        <v>162</v>
      </c>
      <c r="AU152" s="256" t="s">
        <v>86</v>
      </c>
      <c r="AY152" s="17" t="s">
        <v>160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86</v>
      </c>
      <c r="BK152" s="145">
        <f>ROUND(I152*H152,2)</f>
        <v>0</v>
      </c>
      <c r="BL152" s="17" t="s">
        <v>167</v>
      </c>
      <c r="BM152" s="256" t="s">
        <v>348</v>
      </c>
    </row>
    <row r="153" s="2" customFormat="1" ht="21.75" customHeight="1">
      <c r="A153" s="40"/>
      <c r="B153" s="41"/>
      <c r="C153" s="245" t="s">
        <v>78</v>
      </c>
      <c r="D153" s="245" t="s">
        <v>162</v>
      </c>
      <c r="E153" s="246" t="s">
        <v>905</v>
      </c>
      <c r="F153" s="247" t="s">
        <v>906</v>
      </c>
      <c r="G153" s="248" t="s">
        <v>239</v>
      </c>
      <c r="H153" s="249">
        <v>16</v>
      </c>
      <c r="I153" s="250"/>
      <c r="J153" s="251">
        <f>ROUND(I153*H153,2)</f>
        <v>0</v>
      </c>
      <c r="K153" s="247" t="s">
        <v>876</v>
      </c>
      <c r="L153" s="43"/>
      <c r="M153" s="252" t="s">
        <v>1</v>
      </c>
      <c r="N153" s="253" t="s">
        <v>43</v>
      </c>
      <c r="O153" s="93"/>
      <c r="P153" s="254">
        <f>O153*H153</f>
        <v>0</v>
      </c>
      <c r="Q153" s="254">
        <v>0</v>
      </c>
      <c r="R153" s="254">
        <f>Q153*H153</f>
        <v>0</v>
      </c>
      <c r="S153" s="254">
        <v>0</v>
      </c>
      <c r="T153" s="25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56" t="s">
        <v>167</v>
      </c>
      <c r="AT153" s="256" t="s">
        <v>162</v>
      </c>
      <c r="AU153" s="256" t="s">
        <v>86</v>
      </c>
      <c r="AY153" s="17" t="s">
        <v>160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86</v>
      </c>
      <c r="BK153" s="145">
        <f>ROUND(I153*H153,2)</f>
        <v>0</v>
      </c>
      <c r="BL153" s="17" t="s">
        <v>167</v>
      </c>
      <c r="BM153" s="256" t="s">
        <v>363</v>
      </c>
    </row>
    <row r="154" s="2" customFormat="1" ht="21.75" customHeight="1">
      <c r="A154" s="40"/>
      <c r="B154" s="41"/>
      <c r="C154" s="245" t="s">
        <v>78</v>
      </c>
      <c r="D154" s="245" t="s">
        <v>162</v>
      </c>
      <c r="E154" s="246" t="s">
        <v>907</v>
      </c>
      <c r="F154" s="247" t="s">
        <v>908</v>
      </c>
      <c r="G154" s="248" t="s">
        <v>239</v>
      </c>
      <c r="H154" s="249">
        <v>10</v>
      </c>
      <c r="I154" s="250"/>
      <c r="J154" s="251">
        <f>ROUND(I154*H154,2)</f>
        <v>0</v>
      </c>
      <c r="K154" s="247" t="s">
        <v>876</v>
      </c>
      <c r="L154" s="43"/>
      <c r="M154" s="252" t="s">
        <v>1</v>
      </c>
      <c r="N154" s="253" t="s">
        <v>43</v>
      </c>
      <c r="O154" s="93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56" t="s">
        <v>167</v>
      </c>
      <c r="AT154" s="256" t="s">
        <v>162</v>
      </c>
      <c r="AU154" s="256" t="s">
        <v>86</v>
      </c>
      <c r="AY154" s="17" t="s">
        <v>160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86</v>
      </c>
      <c r="BK154" s="145">
        <f>ROUND(I154*H154,2)</f>
        <v>0</v>
      </c>
      <c r="BL154" s="17" t="s">
        <v>167</v>
      </c>
      <c r="BM154" s="256" t="s">
        <v>372</v>
      </c>
    </row>
    <row r="155" s="2" customFormat="1" ht="21.75" customHeight="1">
      <c r="A155" s="40"/>
      <c r="B155" s="41"/>
      <c r="C155" s="245" t="s">
        <v>78</v>
      </c>
      <c r="D155" s="245" t="s">
        <v>162</v>
      </c>
      <c r="E155" s="246" t="s">
        <v>909</v>
      </c>
      <c r="F155" s="247" t="s">
        <v>910</v>
      </c>
      <c r="G155" s="248" t="s">
        <v>239</v>
      </c>
      <c r="H155" s="249">
        <v>180</v>
      </c>
      <c r="I155" s="250"/>
      <c r="J155" s="251">
        <f>ROUND(I155*H155,2)</f>
        <v>0</v>
      </c>
      <c r="K155" s="247" t="s">
        <v>876</v>
      </c>
      <c r="L155" s="43"/>
      <c r="M155" s="252" t="s">
        <v>1</v>
      </c>
      <c r="N155" s="253" t="s">
        <v>43</v>
      </c>
      <c r="O155" s="93"/>
      <c r="P155" s="254">
        <f>O155*H155</f>
        <v>0</v>
      </c>
      <c r="Q155" s="254">
        <v>0</v>
      </c>
      <c r="R155" s="254">
        <f>Q155*H155</f>
        <v>0</v>
      </c>
      <c r="S155" s="254">
        <v>0</v>
      </c>
      <c r="T155" s="25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56" t="s">
        <v>167</v>
      </c>
      <c r="AT155" s="256" t="s">
        <v>162</v>
      </c>
      <c r="AU155" s="256" t="s">
        <v>86</v>
      </c>
      <c r="AY155" s="17" t="s">
        <v>160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86</v>
      </c>
      <c r="BK155" s="145">
        <f>ROUND(I155*H155,2)</f>
        <v>0</v>
      </c>
      <c r="BL155" s="17" t="s">
        <v>167</v>
      </c>
      <c r="BM155" s="256" t="s">
        <v>382</v>
      </c>
    </row>
    <row r="156" s="2" customFormat="1" ht="21.75" customHeight="1">
      <c r="A156" s="40"/>
      <c r="B156" s="41"/>
      <c r="C156" s="245" t="s">
        <v>78</v>
      </c>
      <c r="D156" s="245" t="s">
        <v>162</v>
      </c>
      <c r="E156" s="246" t="s">
        <v>911</v>
      </c>
      <c r="F156" s="247" t="s">
        <v>912</v>
      </c>
      <c r="G156" s="248" t="s">
        <v>239</v>
      </c>
      <c r="H156" s="249">
        <v>255</v>
      </c>
      <c r="I156" s="250"/>
      <c r="J156" s="251">
        <f>ROUND(I156*H156,2)</f>
        <v>0</v>
      </c>
      <c r="K156" s="247" t="s">
        <v>876</v>
      </c>
      <c r="L156" s="43"/>
      <c r="M156" s="252" t="s">
        <v>1</v>
      </c>
      <c r="N156" s="253" t="s">
        <v>43</v>
      </c>
      <c r="O156" s="93"/>
      <c r="P156" s="254">
        <f>O156*H156</f>
        <v>0</v>
      </c>
      <c r="Q156" s="254">
        <v>0</v>
      </c>
      <c r="R156" s="254">
        <f>Q156*H156</f>
        <v>0</v>
      </c>
      <c r="S156" s="254">
        <v>0</v>
      </c>
      <c r="T156" s="25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56" t="s">
        <v>167</v>
      </c>
      <c r="AT156" s="256" t="s">
        <v>162</v>
      </c>
      <c r="AU156" s="256" t="s">
        <v>86</v>
      </c>
      <c r="AY156" s="17" t="s">
        <v>160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86</v>
      </c>
      <c r="BK156" s="145">
        <f>ROUND(I156*H156,2)</f>
        <v>0</v>
      </c>
      <c r="BL156" s="17" t="s">
        <v>167</v>
      </c>
      <c r="BM156" s="256" t="s">
        <v>394</v>
      </c>
    </row>
    <row r="157" s="2" customFormat="1" ht="21.75" customHeight="1">
      <c r="A157" s="40"/>
      <c r="B157" s="41"/>
      <c r="C157" s="245" t="s">
        <v>78</v>
      </c>
      <c r="D157" s="245" t="s">
        <v>162</v>
      </c>
      <c r="E157" s="246" t="s">
        <v>913</v>
      </c>
      <c r="F157" s="247" t="s">
        <v>914</v>
      </c>
      <c r="G157" s="248" t="s">
        <v>239</v>
      </c>
      <c r="H157" s="249">
        <v>50</v>
      </c>
      <c r="I157" s="250"/>
      <c r="J157" s="251">
        <f>ROUND(I157*H157,2)</f>
        <v>0</v>
      </c>
      <c r="K157" s="247" t="s">
        <v>876</v>
      </c>
      <c r="L157" s="43"/>
      <c r="M157" s="252" t="s">
        <v>1</v>
      </c>
      <c r="N157" s="253" t="s">
        <v>43</v>
      </c>
      <c r="O157" s="93"/>
      <c r="P157" s="254">
        <f>O157*H157</f>
        <v>0</v>
      </c>
      <c r="Q157" s="254">
        <v>0</v>
      </c>
      <c r="R157" s="254">
        <f>Q157*H157</f>
        <v>0</v>
      </c>
      <c r="S157" s="254">
        <v>0</v>
      </c>
      <c r="T157" s="25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56" t="s">
        <v>167</v>
      </c>
      <c r="AT157" s="256" t="s">
        <v>162</v>
      </c>
      <c r="AU157" s="256" t="s">
        <v>86</v>
      </c>
      <c r="AY157" s="17" t="s">
        <v>160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86</v>
      </c>
      <c r="BK157" s="145">
        <f>ROUND(I157*H157,2)</f>
        <v>0</v>
      </c>
      <c r="BL157" s="17" t="s">
        <v>167</v>
      </c>
      <c r="BM157" s="256" t="s">
        <v>407</v>
      </c>
    </row>
    <row r="158" s="2" customFormat="1" ht="16.5" customHeight="1">
      <c r="A158" s="40"/>
      <c r="B158" s="41"/>
      <c r="C158" s="245" t="s">
        <v>78</v>
      </c>
      <c r="D158" s="245" t="s">
        <v>162</v>
      </c>
      <c r="E158" s="246" t="s">
        <v>915</v>
      </c>
      <c r="F158" s="247" t="s">
        <v>916</v>
      </c>
      <c r="G158" s="248" t="s">
        <v>239</v>
      </c>
      <c r="H158" s="249">
        <v>16</v>
      </c>
      <c r="I158" s="250"/>
      <c r="J158" s="251">
        <f>ROUND(I158*H158,2)</f>
        <v>0</v>
      </c>
      <c r="K158" s="247" t="s">
        <v>876</v>
      </c>
      <c r="L158" s="43"/>
      <c r="M158" s="252" t="s">
        <v>1</v>
      </c>
      <c r="N158" s="253" t="s">
        <v>43</v>
      </c>
      <c r="O158" s="93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56" t="s">
        <v>167</v>
      </c>
      <c r="AT158" s="256" t="s">
        <v>162</v>
      </c>
      <c r="AU158" s="256" t="s">
        <v>86</v>
      </c>
      <c r="AY158" s="17" t="s">
        <v>160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86</v>
      </c>
      <c r="BK158" s="145">
        <f>ROUND(I158*H158,2)</f>
        <v>0</v>
      </c>
      <c r="BL158" s="17" t="s">
        <v>167</v>
      </c>
      <c r="BM158" s="256" t="s">
        <v>416</v>
      </c>
    </row>
    <row r="159" s="2" customFormat="1" ht="16.5" customHeight="1">
      <c r="A159" s="40"/>
      <c r="B159" s="41"/>
      <c r="C159" s="245" t="s">
        <v>78</v>
      </c>
      <c r="D159" s="245" t="s">
        <v>162</v>
      </c>
      <c r="E159" s="246" t="s">
        <v>917</v>
      </c>
      <c r="F159" s="247" t="s">
        <v>918</v>
      </c>
      <c r="G159" s="248" t="s">
        <v>264</v>
      </c>
      <c r="H159" s="249">
        <v>17</v>
      </c>
      <c r="I159" s="250"/>
      <c r="J159" s="251">
        <f>ROUND(I159*H159,2)</f>
        <v>0</v>
      </c>
      <c r="K159" s="247" t="s">
        <v>876</v>
      </c>
      <c r="L159" s="43"/>
      <c r="M159" s="252" t="s">
        <v>1</v>
      </c>
      <c r="N159" s="253" t="s">
        <v>43</v>
      </c>
      <c r="O159" s="93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56" t="s">
        <v>167</v>
      </c>
      <c r="AT159" s="256" t="s">
        <v>162</v>
      </c>
      <c r="AU159" s="256" t="s">
        <v>86</v>
      </c>
      <c r="AY159" s="17" t="s">
        <v>160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86</v>
      </c>
      <c r="BK159" s="145">
        <f>ROUND(I159*H159,2)</f>
        <v>0</v>
      </c>
      <c r="BL159" s="17" t="s">
        <v>167</v>
      </c>
      <c r="BM159" s="256" t="s">
        <v>424</v>
      </c>
    </row>
    <row r="160" s="2" customFormat="1" ht="16.5" customHeight="1">
      <c r="A160" s="40"/>
      <c r="B160" s="41"/>
      <c r="C160" s="245" t="s">
        <v>78</v>
      </c>
      <c r="D160" s="245" t="s">
        <v>162</v>
      </c>
      <c r="E160" s="246" t="s">
        <v>919</v>
      </c>
      <c r="F160" s="247" t="s">
        <v>920</v>
      </c>
      <c r="G160" s="248" t="s">
        <v>239</v>
      </c>
      <c r="H160" s="249">
        <v>11</v>
      </c>
      <c r="I160" s="250"/>
      <c r="J160" s="251">
        <f>ROUND(I160*H160,2)</f>
        <v>0</v>
      </c>
      <c r="K160" s="247" t="s">
        <v>876</v>
      </c>
      <c r="L160" s="43"/>
      <c r="M160" s="252" t="s">
        <v>1</v>
      </c>
      <c r="N160" s="253" t="s">
        <v>43</v>
      </c>
      <c r="O160" s="93"/>
      <c r="P160" s="254">
        <f>O160*H160</f>
        <v>0</v>
      </c>
      <c r="Q160" s="254">
        <v>0</v>
      </c>
      <c r="R160" s="254">
        <f>Q160*H160</f>
        <v>0</v>
      </c>
      <c r="S160" s="254">
        <v>0</v>
      </c>
      <c r="T160" s="25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56" t="s">
        <v>167</v>
      </c>
      <c r="AT160" s="256" t="s">
        <v>162</v>
      </c>
      <c r="AU160" s="256" t="s">
        <v>86</v>
      </c>
      <c r="AY160" s="17" t="s">
        <v>160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86</v>
      </c>
      <c r="BK160" s="145">
        <f>ROUND(I160*H160,2)</f>
        <v>0</v>
      </c>
      <c r="BL160" s="17" t="s">
        <v>167</v>
      </c>
      <c r="BM160" s="256" t="s">
        <v>434</v>
      </c>
    </row>
    <row r="161" s="2" customFormat="1" ht="16.5" customHeight="1">
      <c r="A161" s="40"/>
      <c r="B161" s="41"/>
      <c r="C161" s="245" t="s">
        <v>78</v>
      </c>
      <c r="D161" s="245" t="s">
        <v>162</v>
      </c>
      <c r="E161" s="246" t="s">
        <v>921</v>
      </c>
      <c r="F161" s="247" t="s">
        <v>922</v>
      </c>
      <c r="G161" s="248" t="s">
        <v>264</v>
      </c>
      <c r="H161" s="249">
        <v>2</v>
      </c>
      <c r="I161" s="250"/>
      <c r="J161" s="251">
        <f>ROUND(I161*H161,2)</f>
        <v>0</v>
      </c>
      <c r="K161" s="247" t="s">
        <v>876</v>
      </c>
      <c r="L161" s="43"/>
      <c r="M161" s="252" t="s">
        <v>1</v>
      </c>
      <c r="N161" s="253" t="s">
        <v>43</v>
      </c>
      <c r="O161" s="93"/>
      <c r="P161" s="254">
        <f>O161*H161</f>
        <v>0</v>
      </c>
      <c r="Q161" s="254">
        <v>0</v>
      </c>
      <c r="R161" s="254">
        <f>Q161*H161</f>
        <v>0</v>
      </c>
      <c r="S161" s="254">
        <v>0</v>
      </c>
      <c r="T161" s="25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56" t="s">
        <v>167</v>
      </c>
      <c r="AT161" s="256" t="s">
        <v>162</v>
      </c>
      <c r="AU161" s="256" t="s">
        <v>86</v>
      </c>
      <c r="AY161" s="17" t="s">
        <v>160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86</v>
      </c>
      <c r="BK161" s="145">
        <f>ROUND(I161*H161,2)</f>
        <v>0</v>
      </c>
      <c r="BL161" s="17" t="s">
        <v>167</v>
      </c>
      <c r="BM161" s="256" t="s">
        <v>445</v>
      </c>
    </row>
    <row r="162" s="2" customFormat="1" ht="16.5" customHeight="1">
      <c r="A162" s="40"/>
      <c r="B162" s="41"/>
      <c r="C162" s="245" t="s">
        <v>78</v>
      </c>
      <c r="D162" s="245" t="s">
        <v>162</v>
      </c>
      <c r="E162" s="246" t="s">
        <v>923</v>
      </c>
      <c r="F162" s="247" t="s">
        <v>924</v>
      </c>
      <c r="G162" s="248" t="s">
        <v>264</v>
      </c>
      <c r="H162" s="249">
        <v>10</v>
      </c>
      <c r="I162" s="250"/>
      <c r="J162" s="251">
        <f>ROUND(I162*H162,2)</f>
        <v>0</v>
      </c>
      <c r="K162" s="247" t="s">
        <v>876</v>
      </c>
      <c r="L162" s="43"/>
      <c r="M162" s="252" t="s">
        <v>1</v>
      </c>
      <c r="N162" s="253" t="s">
        <v>43</v>
      </c>
      <c r="O162" s="93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56" t="s">
        <v>167</v>
      </c>
      <c r="AT162" s="256" t="s">
        <v>162</v>
      </c>
      <c r="AU162" s="256" t="s">
        <v>86</v>
      </c>
      <c r="AY162" s="17" t="s">
        <v>160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86</v>
      </c>
      <c r="BK162" s="145">
        <f>ROUND(I162*H162,2)</f>
        <v>0</v>
      </c>
      <c r="BL162" s="17" t="s">
        <v>167</v>
      </c>
      <c r="BM162" s="256" t="s">
        <v>453</v>
      </c>
    </row>
    <row r="163" s="2" customFormat="1" ht="16.5" customHeight="1">
      <c r="A163" s="40"/>
      <c r="B163" s="41"/>
      <c r="C163" s="245" t="s">
        <v>78</v>
      </c>
      <c r="D163" s="245" t="s">
        <v>162</v>
      </c>
      <c r="E163" s="246" t="s">
        <v>925</v>
      </c>
      <c r="F163" s="247" t="s">
        <v>926</v>
      </c>
      <c r="G163" s="248" t="s">
        <v>264</v>
      </c>
      <c r="H163" s="249">
        <v>2</v>
      </c>
      <c r="I163" s="250"/>
      <c r="J163" s="251">
        <f>ROUND(I163*H163,2)</f>
        <v>0</v>
      </c>
      <c r="K163" s="247" t="s">
        <v>876</v>
      </c>
      <c r="L163" s="43"/>
      <c r="M163" s="252" t="s">
        <v>1</v>
      </c>
      <c r="N163" s="253" t="s">
        <v>43</v>
      </c>
      <c r="O163" s="93"/>
      <c r="P163" s="254">
        <f>O163*H163</f>
        <v>0</v>
      </c>
      <c r="Q163" s="254">
        <v>0</v>
      </c>
      <c r="R163" s="254">
        <f>Q163*H163</f>
        <v>0</v>
      </c>
      <c r="S163" s="254">
        <v>0</v>
      </c>
      <c r="T163" s="25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56" t="s">
        <v>167</v>
      </c>
      <c r="AT163" s="256" t="s">
        <v>162</v>
      </c>
      <c r="AU163" s="256" t="s">
        <v>86</v>
      </c>
      <c r="AY163" s="17" t="s">
        <v>160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86</v>
      </c>
      <c r="BK163" s="145">
        <f>ROUND(I163*H163,2)</f>
        <v>0</v>
      </c>
      <c r="BL163" s="17" t="s">
        <v>167</v>
      </c>
      <c r="BM163" s="256" t="s">
        <v>463</v>
      </c>
    </row>
    <row r="164" s="2" customFormat="1" ht="16.5" customHeight="1">
      <c r="A164" s="40"/>
      <c r="B164" s="41"/>
      <c r="C164" s="245" t="s">
        <v>78</v>
      </c>
      <c r="D164" s="245" t="s">
        <v>162</v>
      </c>
      <c r="E164" s="246" t="s">
        <v>927</v>
      </c>
      <c r="F164" s="247" t="s">
        <v>928</v>
      </c>
      <c r="G164" s="248" t="s">
        <v>264</v>
      </c>
      <c r="H164" s="249">
        <v>1</v>
      </c>
      <c r="I164" s="250"/>
      <c r="J164" s="251">
        <f>ROUND(I164*H164,2)</f>
        <v>0</v>
      </c>
      <c r="K164" s="247" t="s">
        <v>876</v>
      </c>
      <c r="L164" s="43"/>
      <c r="M164" s="252" t="s">
        <v>1</v>
      </c>
      <c r="N164" s="253" t="s">
        <v>43</v>
      </c>
      <c r="O164" s="93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56" t="s">
        <v>167</v>
      </c>
      <c r="AT164" s="256" t="s">
        <v>162</v>
      </c>
      <c r="AU164" s="256" t="s">
        <v>86</v>
      </c>
      <c r="AY164" s="17" t="s">
        <v>160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86</v>
      </c>
      <c r="BK164" s="145">
        <f>ROUND(I164*H164,2)</f>
        <v>0</v>
      </c>
      <c r="BL164" s="17" t="s">
        <v>167</v>
      </c>
      <c r="BM164" s="256" t="s">
        <v>472</v>
      </c>
    </row>
    <row r="165" s="2" customFormat="1" ht="16.5" customHeight="1">
      <c r="A165" s="40"/>
      <c r="B165" s="41"/>
      <c r="C165" s="245" t="s">
        <v>78</v>
      </c>
      <c r="D165" s="245" t="s">
        <v>162</v>
      </c>
      <c r="E165" s="246" t="s">
        <v>929</v>
      </c>
      <c r="F165" s="247" t="s">
        <v>930</v>
      </c>
      <c r="G165" s="248" t="s">
        <v>264</v>
      </c>
      <c r="H165" s="249">
        <v>7</v>
      </c>
      <c r="I165" s="250"/>
      <c r="J165" s="251">
        <f>ROUND(I165*H165,2)</f>
        <v>0</v>
      </c>
      <c r="K165" s="247" t="s">
        <v>876</v>
      </c>
      <c r="L165" s="43"/>
      <c r="M165" s="252" t="s">
        <v>1</v>
      </c>
      <c r="N165" s="253" t="s">
        <v>43</v>
      </c>
      <c r="O165" s="93"/>
      <c r="P165" s="254">
        <f>O165*H165</f>
        <v>0</v>
      </c>
      <c r="Q165" s="254">
        <v>0</v>
      </c>
      <c r="R165" s="254">
        <f>Q165*H165</f>
        <v>0</v>
      </c>
      <c r="S165" s="254">
        <v>0</v>
      </c>
      <c r="T165" s="25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56" t="s">
        <v>167</v>
      </c>
      <c r="AT165" s="256" t="s">
        <v>162</v>
      </c>
      <c r="AU165" s="256" t="s">
        <v>86</v>
      </c>
      <c r="AY165" s="17" t="s">
        <v>160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86</v>
      </c>
      <c r="BK165" s="145">
        <f>ROUND(I165*H165,2)</f>
        <v>0</v>
      </c>
      <c r="BL165" s="17" t="s">
        <v>167</v>
      </c>
      <c r="BM165" s="256" t="s">
        <v>482</v>
      </c>
    </row>
    <row r="166" s="2" customFormat="1" ht="21.75" customHeight="1">
      <c r="A166" s="40"/>
      <c r="B166" s="41"/>
      <c r="C166" s="245" t="s">
        <v>78</v>
      </c>
      <c r="D166" s="245" t="s">
        <v>162</v>
      </c>
      <c r="E166" s="246" t="s">
        <v>931</v>
      </c>
      <c r="F166" s="247" t="s">
        <v>932</v>
      </c>
      <c r="G166" s="248" t="s">
        <v>264</v>
      </c>
      <c r="H166" s="249">
        <v>12</v>
      </c>
      <c r="I166" s="250"/>
      <c r="J166" s="251">
        <f>ROUND(I166*H166,2)</f>
        <v>0</v>
      </c>
      <c r="K166" s="247" t="s">
        <v>876</v>
      </c>
      <c r="L166" s="43"/>
      <c r="M166" s="252" t="s">
        <v>1</v>
      </c>
      <c r="N166" s="253" t="s">
        <v>43</v>
      </c>
      <c r="O166" s="93"/>
      <c r="P166" s="254">
        <f>O166*H166</f>
        <v>0</v>
      </c>
      <c r="Q166" s="254">
        <v>0</v>
      </c>
      <c r="R166" s="254">
        <f>Q166*H166</f>
        <v>0</v>
      </c>
      <c r="S166" s="254">
        <v>0</v>
      </c>
      <c r="T166" s="25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56" t="s">
        <v>167</v>
      </c>
      <c r="AT166" s="256" t="s">
        <v>162</v>
      </c>
      <c r="AU166" s="256" t="s">
        <v>86</v>
      </c>
      <c r="AY166" s="17" t="s">
        <v>160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86</v>
      </c>
      <c r="BK166" s="145">
        <f>ROUND(I166*H166,2)</f>
        <v>0</v>
      </c>
      <c r="BL166" s="17" t="s">
        <v>167</v>
      </c>
      <c r="BM166" s="256" t="s">
        <v>491</v>
      </c>
    </row>
    <row r="167" s="2" customFormat="1" ht="21.75" customHeight="1">
      <c r="A167" s="40"/>
      <c r="B167" s="41"/>
      <c r="C167" s="245" t="s">
        <v>78</v>
      </c>
      <c r="D167" s="245" t="s">
        <v>162</v>
      </c>
      <c r="E167" s="246" t="s">
        <v>933</v>
      </c>
      <c r="F167" s="247" t="s">
        <v>934</v>
      </c>
      <c r="G167" s="248" t="s">
        <v>264</v>
      </c>
      <c r="H167" s="249">
        <v>65</v>
      </c>
      <c r="I167" s="250"/>
      <c r="J167" s="251">
        <f>ROUND(I167*H167,2)</f>
        <v>0</v>
      </c>
      <c r="K167" s="247" t="s">
        <v>876</v>
      </c>
      <c r="L167" s="43"/>
      <c r="M167" s="252" t="s">
        <v>1</v>
      </c>
      <c r="N167" s="253" t="s">
        <v>43</v>
      </c>
      <c r="O167" s="93"/>
      <c r="P167" s="254">
        <f>O167*H167</f>
        <v>0</v>
      </c>
      <c r="Q167" s="254">
        <v>0</v>
      </c>
      <c r="R167" s="254">
        <f>Q167*H167</f>
        <v>0</v>
      </c>
      <c r="S167" s="254">
        <v>0</v>
      </c>
      <c r="T167" s="25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56" t="s">
        <v>167</v>
      </c>
      <c r="AT167" s="256" t="s">
        <v>162</v>
      </c>
      <c r="AU167" s="256" t="s">
        <v>86</v>
      </c>
      <c r="AY167" s="17" t="s">
        <v>160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86</v>
      </c>
      <c r="BK167" s="145">
        <f>ROUND(I167*H167,2)</f>
        <v>0</v>
      </c>
      <c r="BL167" s="17" t="s">
        <v>167</v>
      </c>
      <c r="BM167" s="256" t="s">
        <v>500</v>
      </c>
    </row>
    <row r="168" s="12" customFormat="1" ht="25.92" customHeight="1">
      <c r="A168" s="12"/>
      <c r="B168" s="230"/>
      <c r="C168" s="231"/>
      <c r="D168" s="232" t="s">
        <v>77</v>
      </c>
      <c r="E168" s="233" t="s">
        <v>935</v>
      </c>
      <c r="F168" s="233" t="s">
        <v>936</v>
      </c>
      <c r="G168" s="231"/>
      <c r="H168" s="231"/>
      <c r="I168" s="234"/>
      <c r="J168" s="210">
        <f>BK168</f>
        <v>0</v>
      </c>
      <c r="K168" s="231"/>
      <c r="L168" s="235"/>
      <c r="M168" s="236"/>
      <c r="N168" s="237"/>
      <c r="O168" s="237"/>
      <c r="P168" s="238">
        <f>P169</f>
        <v>0</v>
      </c>
      <c r="Q168" s="237"/>
      <c r="R168" s="238">
        <f>R169</f>
        <v>0</v>
      </c>
      <c r="S168" s="237"/>
      <c r="T168" s="239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40" t="s">
        <v>86</v>
      </c>
      <c r="AT168" s="241" t="s">
        <v>77</v>
      </c>
      <c r="AU168" s="241" t="s">
        <v>78</v>
      </c>
      <c r="AY168" s="240" t="s">
        <v>160</v>
      </c>
      <c r="BK168" s="242">
        <f>BK169</f>
        <v>0</v>
      </c>
    </row>
    <row r="169" s="2" customFormat="1" ht="16.5" customHeight="1">
      <c r="A169" s="40"/>
      <c r="B169" s="41"/>
      <c r="C169" s="245" t="s">
        <v>78</v>
      </c>
      <c r="D169" s="245" t="s">
        <v>162</v>
      </c>
      <c r="E169" s="246" t="s">
        <v>937</v>
      </c>
      <c r="F169" s="247" t="s">
        <v>938</v>
      </c>
      <c r="G169" s="248" t="s">
        <v>264</v>
      </c>
      <c r="H169" s="249">
        <v>1</v>
      </c>
      <c r="I169" s="250"/>
      <c r="J169" s="251">
        <f>ROUND(I169*H169,2)</f>
        <v>0</v>
      </c>
      <c r="K169" s="247" t="s">
        <v>876</v>
      </c>
      <c r="L169" s="43"/>
      <c r="M169" s="252" t="s">
        <v>1</v>
      </c>
      <c r="N169" s="253" t="s">
        <v>43</v>
      </c>
      <c r="O169" s="93"/>
      <c r="P169" s="254">
        <f>O169*H169</f>
        <v>0</v>
      </c>
      <c r="Q169" s="254">
        <v>0</v>
      </c>
      <c r="R169" s="254">
        <f>Q169*H169</f>
        <v>0</v>
      </c>
      <c r="S169" s="254">
        <v>0</v>
      </c>
      <c r="T169" s="25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56" t="s">
        <v>167</v>
      </c>
      <c r="AT169" s="256" t="s">
        <v>162</v>
      </c>
      <c r="AU169" s="256" t="s">
        <v>86</v>
      </c>
      <c r="AY169" s="17" t="s">
        <v>160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86</v>
      </c>
      <c r="BK169" s="145">
        <f>ROUND(I169*H169,2)</f>
        <v>0</v>
      </c>
      <c r="BL169" s="17" t="s">
        <v>167</v>
      </c>
      <c r="BM169" s="256" t="s">
        <v>508</v>
      </c>
    </row>
    <row r="170" s="12" customFormat="1" ht="25.92" customHeight="1">
      <c r="A170" s="12"/>
      <c r="B170" s="230"/>
      <c r="C170" s="231"/>
      <c r="D170" s="232" t="s">
        <v>77</v>
      </c>
      <c r="E170" s="233" t="s">
        <v>939</v>
      </c>
      <c r="F170" s="233" t="s">
        <v>940</v>
      </c>
      <c r="G170" s="231"/>
      <c r="H170" s="231"/>
      <c r="I170" s="234"/>
      <c r="J170" s="210">
        <f>BK170</f>
        <v>0</v>
      </c>
      <c r="K170" s="231"/>
      <c r="L170" s="235"/>
      <c r="M170" s="236"/>
      <c r="N170" s="237"/>
      <c r="O170" s="237"/>
      <c r="P170" s="238">
        <f>SUM(P171:P207)</f>
        <v>0</v>
      </c>
      <c r="Q170" s="237"/>
      <c r="R170" s="238">
        <f>SUM(R171:R207)</f>
        <v>0</v>
      </c>
      <c r="S170" s="237"/>
      <c r="T170" s="239">
        <f>SUM(T171:T207)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40" t="s">
        <v>86</v>
      </c>
      <c r="AT170" s="241" t="s">
        <v>77</v>
      </c>
      <c r="AU170" s="241" t="s">
        <v>78</v>
      </c>
      <c r="AY170" s="240" t="s">
        <v>160</v>
      </c>
      <c r="BK170" s="242">
        <f>SUM(BK171:BK207)</f>
        <v>0</v>
      </c>
    </row>
    <row r="171" s="2" customFormat="1" ht="16.5" customHeight="1">
      <c r="A171" s="40"/>
      <c r="B171" s="41"/>
      <c r="C171" s="245" t="s">
        <v>78</v>
      </c>
      <c r="D171" s="245" t="s">
        <v>162</v>
      </c>
      <c r="E171" s="246" t="s">
        <v>941</v>
      </c>
      <c r="F171" s="247" t="s">
        <v>942</v>
      </c>
      <c r="G171" s="248" t="s">
        <v>943</v>
      </c>
      <c r="H171" s="249">
        <v>1</v>
      </c>
      <c r="I171" s="250"/>
      <c r="J171" s="251">
        <f>ROUND(I171*H171,2)</f>
        <v>0</v>
      </c>
      <c r="K171" s="247" t="s">
        <v>1</v>
      </c>
      <c r="L171" s="43"/>
      <c r="M171" s="252" t="s">
        <v>1</v>
      </c>
      <c r="N171" s="253" t="s">
        <v>43</v>
      </c>
      <c r="O171" s="93"/>
      <c r="P171" s="254">
        <f>O171*H171</f>
        <v>0</v>
      </c>
      <c r="Q171" s="254">
        <v>0</v>
      </c>
      <c r="R171" s="254">
        <f>Q171*H171</f>
        <v>0</v>
      </c>
      <c r="S171" s="254">
        <v>0</v>
      </c>
      <c r="T171" s="25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56" t="s">
        <v>167</v>
      </c>
      <c r="AT171" s="256" t="s">
        <v>162</v>
      </c>
      <c r="AU171" s="256" t="s">
        <v>86</v>
      </c>
      <c r="AY171" s="17" t="s">
        <v>160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86</v>
      </c>
      <c r="BK171" s="145">
        <f>ROUND(I171*H171,2)</f>
        <v>0</v>
      </c>
      <c r="BL171" s="17" t="s">
        <v>167</v>
      </c>
      <c r="BM171" s="256" t="s">
        <v>518</v>
      </c>
    </row>
    <row r="172" s="2" customFormat="1" ht="21.75" customHeight="1">
      <c r="A172" s="40"/>
      <c r="B172" s="41"/>
      <c r="C172" s="245" t="s">
        <v>78</v>
      </c>
      <c r="D172" s="245" t="s">
        <v>162</v>
      </c>
      <c r="E172" s="246" t="s">
        <v>944</v>
      </c>
      <c r="F172" s="247" t="s">
        <v>945</v>
      </c>
      <c r="G172" s="248" t="s">
        <v>239</v>
      </c>
      <c r="H172" s="249">
        <v>16</v>
      </c>
      <c r="I172" s="250"/>
      <c r="J172" s="251">
        <f>ROUND(I172*H172,2)</f>
        <v>0</v>
      </c>
      <c r="K172" s="247" t="s">
        <v>876</v>
      </c>
      <c r="L172" s="43"/>
      <c r="M172" s="252" t="s">
        <v>1</v>
      </c>
      <c r="N172" s="253" t="s">
        <v>43</v>
      </c>
      <c r="O172" s="93"/>
      <c r="P172" s="254">
        <f>O172*H172</f>
        <v>0</v>
      </c>
      <c r="Q172" s="254">
        <v>0</v>
      </c>
      <c r="R172" s="254">
        <f>Q172*H172</f>
        <v>0</v>
      </c>
      <c r="S172" s="254">
        <v>0</v>
      </c>
      <c r="T172" s="25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56" t="s">
        <v>167</v>
      </c>
      <c r="AT172" s="256" t="s">
        <v>162</v>
      </c>
      <c r="AU172" s="256" t="s">
        <v>86</v>
      </c>
      <c r="AY172" s="17" t="s">
        <v>160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86</v>
      </c>
      <c r="BK172" s="145">
        <f>ROUND(I172*H172,2)</f>
        <v>0</v>
      </c>
      <c r="BL172" s="17" t="s">
        <v>167</v>
      </c>
      <c r="BM172" s="256" t="s">
        <v>532</v>
      </c>
    </row>
    <row r="173" s="2" customFormat="1" ht="16.5" customHeight="1">
      <c r="A173" s="40"/>
      <c r="B173" s="41"/>
      <c r="C173" s="245" t="s">
        <v>78</v>
      </c>
      <c r="D173" s="245" t="s">
        <v>162</v>
      </c>
      <c r="E173" s="246" t="s">
        <v>946</v>
      </c>
      <c r="F173" s="247" t="s">
        <v>947</v>
      </c>
      <c r="G173" s="248" t="s">
        <v>239</v>
      </c>
      <c r="H173" s="249">
        <v>16</v>
      </c>
      <c r="I173" s="250"/>
      <c r="J173" s="251">
        <f>ROUND(I173*H173,2)</f>
        <v>0</v>
      </c>
      <c r="K173" s="247" t="s">
        <v>876</v>
      </c>
      <c r="L173" s="43"/>
      <c r="M173" s="252" t="s">
        <v>1</v>
      </c>
      <c r="N173" s="253" t="s">
        <v>43</v>
      </c>
      <c r="O173" s="93"/>
      <c r="P173" s="254">
        <f>O173*H173</f>
        <v>0</v>
      </c>
      <c r="Q173" s="254">
        <v>0</v>
      </c>
      <c r="R173" s="254">
        <f>Q173*H173</f>
        <v>0</v>
      </c>
      <c r="S173" s="254">
        <v>0</v>
      </c>
      <c r="T173" s="25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56" t="s">
        <v>167</v>
      </c>
      <c r="AT173" s="256" t="s">
        <v>162</v>
      </c>
      <c r="AU173" s="256" t="s">
        <v>86</v>
      </c>
      <c r="AY173" s="17" t="s">
        <v>160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86</v>
      </c>
      <c r="BK173" s="145">
        <f>ROUND(I173*H173,2)</f>
        <v>0</v>
      </c>
      <c r="BL173" s="17" t="s">
        <v>167</v>
      </c>
      <c r="BM173" s="256" t="s">
        <v>545</v>
      </c>
    </row>
    <row r="174" s="2" customFormat="1" ht="24.15" customHeight="1">
      <c r="A174" s="40"/>
      <c r="B174" s="41"/>
      <c r="C174" s="245" t="s">
        <v>78</v>
      </c>
      <c r="D174" s="245" t="s">
        <v>162</v>
      </c>
      <c r="E174" s="246" t="s">
        <v>948</v>
      </c>
      <c r="F174" s="247" t="s">
        <v>949</v>
      </c>
      <c r="G174" s="248" t="s">
        <v>943</v>
      </c>
      <c r="H174" s="249">
        <v>1</v>
      </c>
      <c r="I174" s="250"/>
      <c r="J174" s="251">
        <f>ROUND(I174*H174,2)</f>
        <v>0</v>
      </c>
      <c r="K174" s="247" t="s">
        <v>1</v>
      </c>
      <c r="L174" s="43"/>
      <c r="M174" s="252" t="s">
        <v>1</v>
      </c>
      <c r="N174" s="253" t="s">
        <v>43</v>
      </c>
      <c r="O174" s="93"/>
      <c r="P174" s="254">
        <f>O174*H174</f>
        <v>0</v>
      </c>
      <c r="Q174" s="254">
        <v>0</v>
      </c>
      <c r="R174" s="254">
        <f>Q174*H174</f>
        <v>0</v>
      </c>
      <c r="S174" s="254">
        <v>0</v>
      </c>
      <c r="T174" s="25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56" t="s">
        <v>167</v>
      </c>
      <c r="AT174" s="256" t="s">
        <v>162</v>
      </c>
      <c r="AU174" s="256" t="s">
        <v>86</v>
      </c>
      <c r="AY174" s="17" t="s">
        <v>160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86</v>
      </c>
      <c r="BK174" s="145">
        <f>ROUND(I174*H174,2)</f>
        <v>0</v>
      </c>
      <c r="BL174" s="17" t="s">
        <v>167</v>
      </c>
      <c r="BM174" s="256" t="s">
        <v>555</v>
      </c>
    </row>
    <row r="175" s="2" customFormat="1" ht="16.5" customHeight="1">
      <c r="A175" s="40"/>
      <c r="B175" s="41"/>
      <c r="C175" s="245" t="s">
        <v>78</v>
      </c>
      <c r="D175" s="245" t="s">
        <v>162</v>
      </c>
      <c r="E175" s="246" t="s">
        <v>950</v>
      </c>
      <c r="F175" s="247" t="s">
        <v>951</v>
      </c>
      <c r="G175" s="248" t="s">
        <v>943</v>
      </c>
      <c r="H175" s="249">
        <v>1</v>
      </c>
      <c r="I175" s="250"/>
      <c r="J175" s="251">
        <f>ROUND(I175*H175,2)</f>
        <v>0</v>
      </c>
      <c r="K175" s="247" t="s">
        <v>1</v>
      </c>
      <c r="L175" s="43"/>
      <c r="M175" s="252" t="s">
        <v>1</v>
      </c>
      <c r="N175" s="253" t="s">
        <v>43</v>
      </c>
      <c r="O175" s="93"/>
      <c r="P175" s="254">
        <f>O175*H175</f>
        <v>0</v>
      </c>
      <c r="Q175" s="254">
        <v>0</v>
      </c>
      <c r="R175" s="254">
        <f>Q175*H175</f>
        <v>0</v>
      </c>
      <c r="S175" s="254">
        <v>0</v>
      </c>
      <c r="T175" s="25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56" t="s">
        <v>167</v>
      </c>
      <c r="AT175" s="256" t="s">
        <v>162</v>
      </c>
      <c r="AU175" s="256" t="s">
        <v>86</v>
      </c>
      <c r="AY175" s="17" t="s">
        <v>160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86</v>
      </c>
      <c r="BK175" s="145">
        <f>ROUND(I175*H175,2)</f>
        <v>0</v>
      </c>
      <c r="BL175" s="17" t="s">
        <v>167</v>
      </c>
      <c r="BM175" s="256" t="s">
        <v>565</v>
      </c>
    </row>
    <row r="176" s="2" customFormat="1" ht="24.15" customHeight="1">
      <c r="A176" s="40"/>
      <c r="B176" s="41"/>
      <c r="C176" s="245" t="s">
        <v>78</v>
      </c>
      <c r="D176" s="245" t="s">
        <v>162</v>
      </c>
      <c r="E176" s="246" t="s">
        <v>952</v>
      </c>
      <c r="F176" s="247" t="s">
        <v>953</v>
      </c>
      <c r="G176" s="248" t="s">
        <v>943</v>
      </c>
      <c r="H176" s="249">
        <v>2</v>
      </c>
      <c r="I176" s="250"/>
      <c r="J176" s="251">
        <f>ROUND(I176*H176,2)</f>
        <v>0</v>
      </c>
      <c r="K176" s="247" t="s">
        <v>1</v>
      </c>
      <c r="L176" s="43"/>
      <c r="M176" s="252" t="s">
        <v>1</v>
      </c>
      <c r="N176" s="253" t="s">
        <v>43</v>
      </c>
      <c r="O176" s="93"/>
      <c r="P176" s="254">
        <f>O176*H176</f>
        <v>0</v>
      </c>
      <c r="Q176" s="254">
        <v>0</v>
      </c>
      <c r="R176" s="254">
        <f>Q176*H176</f>
        <v>0</v>
      </c>
      <c r="S176" s="254">
        <v>0</v>
      </c>
      <c r="T176" s="25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56" t="s">
        <v>167</v>
      </c>
      <c r="AT176" s="256" t="s">
        <v>162</v>
      </c>
      <c r="AU176" s="256" t="s">
        <v>86</v>
      </c>
      <c r="AY176" s="17" t="s">
        <v>160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86</v>
      </c>
      <c r="BK176" s="145">
        <f>ROUND(I176*H176,2)</f>
        <v>0</v>
      </c>
      <c r="BL176" s="17" t="s">
        <v>167</v>
      </c>
      <c r="BM176" s="256" t="s">
        <v>573</v>
      </c>
    </row>
    <row r="177" s="2" customFormat="1" ht="16.5" customHeight="1">
      <c r="A177" s="40"/>
      <c r="B177" s="41"/>
      <c r="C177" s="245" t="s">
        <v>78</v>
      </c>
      <c r="D177" s="245" t="s">
        <v>162</v>
      </c>
      <c r="E177" s="246" t="s">
        <v>954</v>
      </c>
      <c r="F177" s="247" t="s">
        <v>955</v>
      </c>
      <c r="G177" s="248" t="s">
        <v>943</v>
      </c>
      <c r="H177" s="249">
        <v>5</v>
      </c>
      <c r="I177" s="250"/>
      <c r="J177" s="251">
        <f>ROUND(I177*H177,2)</f>
        <v>0</v>
      </c>
      <c r="K177" s="247" t="s">
        <v>1</v>
      </c>
      <c r="L177" s="43"/>
      <c r="M177" s="252" t="s">
        <v>1</v>
      </c>
      <c r="N177" s="253" t="s">
        <v>43</v>
      </c>
      <c r="O177" s="93"/>
      <c r="P177" s="254">
        <f>O177*H177</f>
        <v>0</v>
      </c>
      <c r="Q177" s="254">
        <v>0</v>
      </c>
      <c r="R177" s="254">
        <f>Q177*H177</f>
        <v>0</v>
      </c>
      <c r="S177" s="254">
        <v>0</v>
      </c>
      <c r="T177" s="25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56" t="s">
        <v>167</v>
      </c>
      <c r="AT177" s="256" t="s">
        <v>162</v>
      </c>
      <c r="AU177" s="256" t="s">
        <v>86</v>
      </c>
      <c r="AY177" s="17" t="s">
        <v>160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86</v>
      </c>
      <c r="BK177" s="145">
        <f>ROUND(I177*H177,2)</f>
        <v>0</v>
      </c>
      <c r="BL177" s="17" t="s">
        <v>167</v>
      </c>
      <c r="BM177" s="256" t="s">
        <v>581</v>
      </c>
    </row>
    <row r="178" s="2" customFormat="1" ht="16.5" customHeight="1">
      <c r="A178" s="40"/>
      <c r="B178" s="41"/>
      <c r="C178" s="245" t="s">
        <v>78</v>
      </c>
      <c r="D178" s="245" t="s">
        <v>162</v>
      </c>
      <c r="E178" s="246" t="s">
        <v>956</v>
      </c>
      <c r="F178" s="247" t="s">
        <v>957</v>
      </c>
      <c r="G178" s="248" t="s">
        <v>943</v>
      </c>
      <c r="H178" s="249">
        <v>6</v>
      </c>
      <c r="I178" s="250"/>
      <c r="J178" s="251">
        <f>ROUND(I178*H178,2)</f>
        <v>0</v>
      </c>
      <c r="K178" s="247" t="s">
        <v>1</v>
      </c>
      <c r="L178" s="43"/>
      <c r="M178" s="252" t="s">
        <v>1</v>
      </c>
      <c r="N178" s="253" t="s">
        <v>43</v>
      </c>
      <c r="O178" s="93"/>
      <c r="P178" s="254">
        <f>O178*H178</f>
        <v>0</v>
      </c>
      <c r="Q178" s="254">
        <v>0</v>
      </c>
      <c r="R178" s="254">
        <f>Q178*H178</f>
        <v>0</v>
      </c>
      <c r="S178" s="254">
        <v>0</v>
      </c>
      <c r="T178" s="25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56" t="s">
        <v>167</v>
      </c>
      <c r="AT178" s="256" t="s">
        <v>162</v>
      </c>
      <c r="AU178" s="256" t="s">
        <v>86</v>
      </c>
      <c r="AY178" s="17" t="s">
        <v>160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86</v>
      </c>
      <c r="BK178" s="145">
        <f>ROUND(I178*H178,2)</f>
        <v>0</v>
      </c>
      <c r="BL178" s="17" t="s">
        <v>167</v>
      </c>
      <c r="BM178" s="256" t="s">
        <v>592</v>
      </c>
    </row>
    <row r="179" s="2" customFormat="1" ht="16.5" customHeight="1">
      <c r="A179" s="40"/>
      <c r="B179" s="41"/>
      <c r="C179" s="245" t="s">
        <v>78</v>
      </c>
      <c r="D179" s="245" t="s">
        <v>162</v>
      </c>
      <c r="E179" s="246" t="s">
        <v>958</v>
      </c>
      <c r="F179" s="247" t="s">
        <v>959</v>
      </c>
      <c r="G179" s="248" t="s">
        <v>943</v>
      </c>
      <c r="H179" s="249">
        <v>9</v>
      </c>
      <c r="I179" s="250"/>
      <c r="J179" s="251">
        <f>ROUND(I179*H179,2)</f>
        <v>0</v>
      </c>
      <c r="K179" s="247" t="s">
        <v>1</v>
      </c>
      <c r="L179" s="43"/>
      <c r="M179" s="252" t="s">
        <v>1</v>
      </c>
      <c r="N179" s="253" t="s">
        <v>43</v>
      </c>
      <c r="O179" s="93"/>
      <c r="P179" s="254">
        <f>O179*H179</f>
        <v>0</v>
      </c>
      <c r="Q179" s="254">
        <v>0</v>
      </c>
      <c r="R179" s="254">
        <f>Q179*H179</f>
        <v>0</v>
      </c>
      <c r="S179" s="254">
        <v>0</v>
      </c>
      <c r="T179" s="25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56" t="s">
        <v>167</v>
      </c>
      <c r="AT179" s="256" t="s">
        <v>162</v>
      </c>
      <c r="AU179" s="256" t="s">
        <v>86</v>
      </c>
      <c r="AY179" s="17" t="s">
        <v>160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86</v>
      </c>
      <c r="BK179" s="145">
        <f>ROUND(I179*H179,2)</f>
        <v>0</v>
      </c>
      <c r="BL179" s="17" t="s">
        <v>167</v>
      </c>
      <c r="BM179" s="256" t="s">
        <v>600</v>
      </c>
    </row>
    <row r="180" s="2" customFormat="1" ht="16.5" customHeight="1">
      <c r="A180" s="40"/>
      <c r="B180" s="41"/>
      <c r="C180" s="245" t="s">
        <v>78</v>
      </c>
      <c r="D180" s="245" t="s">
        <v>162</v>
      </c>
      <c r="E180" s="246" t="s">
        <v>960</v>
      </c>
      <c r="F180" s="247" t="s">
        <v>961</v>
      </c>
      <c r="G180" s="248" t="s">
        <v>943</v>
      </c>
      <c r="H180" s="249">
        <v>1</v>
      </c>
      <c r="I180" s="250"/>
      <c r="J180" s="251">
        <f>ROUND(I180*H180,2)</f>
        <v>0</v>
      </c>
      <c r="K180" s="247" t="s">
        <v>1</v>
      </c>
      <c r="L180" s="43"/>
      <c r="M180" s="252" t="s">
        <v>1</v>
      </c>
      <c r="N180" s="253" t="s">
        <v>43</v>
      </c>
      <c r="O180" s="93"/>
      <c r="P180" s="254">
        <f>O180*H180</f>
        <v>0</v>
      </c>
      <c r="Q180" s="254">
        <v>0</v>
      </c>
      <c r="R180" s="254">
        <f>Q180*H180</f>
        <v>0</v>
      </c>
      <c r="S180" s="254">
        <v>0</v>
      </c>
      <c r="T180" s="25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56" t="s">
        <v>167</v>
      </c>
      <c r="AT180" s="256" t="s">
        <v>162</v>
      </c>
      <c r="AU180" s="256" t="s">
        <v>86</v>
      </c>
      <c r="AY180" s="17" t="s">
        <v>160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86</v>
      </c>
      <c r="BK180" s="145">
        <f>ROUND(I180*H180,2)</f>
        <v>0</v>
      </c>
      <c r="BL180" s="17" t="s">
        <v>167</v>
      </c>
      <c r="BM180" s="256" t="s">
        <v>611</v>
      </c>
    </row>
    <row r="181" s="2" customFormat="1" ht="16.5" customHeight="1">
      <c r="A181" s="40"/>
      <c r="B181" s="41"/>
      <c r="C181" s="245" t="s">
        <v>78</v>
      </c>
      <c r="D181" s="245" t="s">
        <v>162</v>
      </c>
      <c r="E181" s="246" t="s">
        <v>962</v>
      </c>
      <c r="F181" s="247" t="s">
        <v>963</v>
      </c>
      <c r="G181" s="248" t="s">
        <v>943</v>
      </c>
      <c r="H181" s="249">
        <v>2</v>
      </c>
      <c r="I181" s="250"/>
      <c r="J181" s="251">
        <f>ROUND(I181*H181,2)</f>
        <v>0</v>
      </c>
      <c r="K181" s="247" t="s">
        <v>1</v>
      </c>
      <c r="L181" s="43"/>
      <c r="M181" s="252" t="s">
        <v>1</v>
      </c>
      <c r="N181" s="253" t="s">
        <v>43</v>
      </c>
      <c r="O181" s="93"/>
      <c r="P181" s="254">
        <f>O181*H181</f>
        <v>0</v>
      </c>
      <c r="Q181" s="254">
        <v>0</v>
      </c>
      <c r="R181" s="254">
        <f>Q181*H181</f>
        <v>0</v>
      </c>
      <c r="S181" s="254">
        <v>0</v>
      </c>
      <c r="T181" s="25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56" t="s">
        <v>167</v>
      </c>
      <c r="AT181" s="256" t="s">
        <v>162</v>
      </c>
      <c r="AU181" s="256" t="s">
        <v>86</v>
      </c>
      <c r="AY181" s="17" t="s">
        <v>160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86</v>
      </c>
      <c r="BK181" s="145">
        <f>ROUND(I181*H181,2)</f>
        <v>0</v>
      </c>
      <c r="BL181" s="17" t="s">
        <v>167</v>
      </c>
      <c r="BM181" s="256" t="s">
        <v>621</v>
      </c>
    </row>
    <row r="182" s="2" customFormat="1" ht="21.75" customHeight="1">
      <c r="A182" s="40"/>
      <c r="B182" s="41"/>
      <c r="C182" s="245" t="s">
        <v>78</v>
      </c>
      <c r="D182" s="245" t="s">
        <v>162</v>
      </c>
      <c r="E182" s="246" t="s">
        <v>964</v>
      </c>
      <c r="F182" s="247" t="s">
        <v>965</v>
      </c>
      <c r="G182" s="248" t="s">
        <v>239</v>
      </c>
      <c r="H182" s="249">
        <v>10</v>
      </c>
      <c r="I182" s="250"/>
      <c r="J182" s="251">
        <f>ROUND(I182*H182,2)</f>
        <v>0</v>
      </c>
      <c r="K182" s="247" t="s">
        <v>876</v>
      </c>
      <c r="L182" s="43"/>
      <c r="M182" s="252" t="s">
        <v>1</v>
      </c>
      <c r="N182" s="253" t="s">
        <v>43</v>
      </c>
      <c r="O182" s="93"/>
      <c r="P182" s="254">
        <f>O182*H182</f>
        <v>0</v>
      </c>
      <c r="Q182" s="254">
        <v>0</v>
      </c>
      <c r="R182" s="254">
        <f>Q182*H182</f>
        <v>0</v>
      </c>
      <c r="S182" s="254">
        <v>0</v>
      </c>
      <c r="T182" s="255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56" t="s">
        <v>167</v>
      </c>
      <c r="AT182" s="256" t="s">
        <v>162</v>
      </c>
      <c r="AU182" s="256" t="s">
        <v>86</v>
      </c>
      <c r="AY182" s="17" t="s">
        <v>160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86</v>
      </c>
      <c r="BK182" s="145">
        <f>ROUND(I182*H182,2)</f>
        <v>0</v>
      </c>
      <c r="BL182" s="17" t="s">
        <v>167</v>
      </c>
      <c r="BM182" s="256" t="s">
        <v>629</v>
      </c>
    </row>
    <row r="183" s="2" customFormat="1" ht="21.75" customHeight="1">
      <c r="A183" s="40"/>
      <c r="B183" s="41"/>
      <c r="C183" s="245" t="s">
        <v>78</v>
      </c>
      <c r="D183" s="245" t="s">
        <v>162</v>
      </c>
      <c r="E183" s="246" t="s">
        <v>966</v>
      </c>
      <c r="F183" s="247" t="s">
        <v>967</v>
      </c>
      <c r="G183" s="248" t="s">
        <v>239</v>
      </c>
      <c r="H183" s="249">
        <v>180</v>
      </c>
      <c r="I183" s="250"/>
      <c r="J183" s="251">
        <f>ROUND(I183*H183,2)</f>
        <v>0</v>
      </c>
      <c r="K183" s="247" t="s">
        <v>876</v>
      </c>
      <c r="L183" s="43"/>
      <c r="M183" s="252" t="s">
        <v>1</v>
      </c>
      <c r="N183" s="253" t="s">
        <v>43</v>
      </c>
      <c r="O183" s="93"/>
      <c r="P183" s="254">
        <f>O183*H183</f>
        <v>0</v>
      </c>
      <c r="Q183" s="254">
        <v>0</v>
      </c>
      <c r="R183" s="254">
        <f>Q183*H183</f>
        <v>0</v>
      </c>
      <c r="S183" s="254">
        <v>0</v>
      </c>
      <c r="T183" s="25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56" t="s">
        <v>167</v>
      </c>
      <c r="AT183" s="256" t="s">
        <v>162</v>
      </c>
      <c r="AU183" s="256" t="s">
        <v>86</v>
      </c>
      <c r="AY183" s="17" t="s">
        <v>160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86</v>
      </c>
      <c r="BK183" s="145">
        <f>ROUND(I183*H183,2)</f>
        <v>0</v>
      </c>
      <c r="BL183" s="17" t="s">
        <v>167</v>
      </c>
      <c r="BM183" s="256" t="s">
        <v>638</v>
      </c>
    </row>
    <row r="184" s="2" customFormat="1" ht="21.75" customHeight="1">
      <c r="A184" s="40"/>
      <c r="B184" s="41"/>
      <c r="C184" s="245" t="s">
        <v>78</v>
      </c>
      <c r="D184" s="245" t="s">
        <v>162</v>
      </c>
      <c r="E184" s="246" t="s">
        <v>968</v>
      </c>
      <c r="F184" s="247" t="s">
        <v>969</v>
      </c>
      <c r="G184" s="248" t="s">
        <v>239</v>
      </c>
      <c r="H184" s="249">
        <v>15</v>
      </c>
      <c r="I184" s="250"/>
      <c r="J184" s="251">
        <f>ROUND(I184*H184,2)</f>
        <v>0</v>
      </c>
      <c r="K184" s="247" t="s">
        <v>876</v>
      </c>
      <c r="L184" s="43"/>
      <c r="M184" s="252" t="s">
        <v>1</v>
      </c>
      <c r="N184" s="253" t="s">
        <v>43</v>
      </c>
      <c r="O184" s="93"/>
      <c r="P184" s="254">
        <f>O184*H184</f>
        <v>0</v>
      </c>
      <c r="Q184" s="254">
        <v>0</v>
      </c>
      <c r="R184" s="254">
        <f>Q184*H184</f>
        <v>0</v>
      </c>
      <c r="S184" s="254">
        <v>0</v>
      </c>
      <c r="T184" s="25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56" t="s">
        <v>167</v>
      </c>
      <c r="AT184" s="256" t="s">
        <v>162</v>
      </c>
      <c r="AU184" s="256" t="s">
        <v>86</v>
      </c>
      <c r="AY184" s="17" t="s">
        <v>160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86</v>
      </c>
      <c r="BK184" s="145">
        <f>ROUND(I184*H184,2)</f>
        <v>0</v>
      </c>
      <c r="BL184" s="17" t="s">
        <v>167</v>
      </c>
      <c r="BM184" s="256" t="s">
        <v>646</v>
      </c>
    </row>
    <row r="185" s="2" customFormat="1" ht="21.75" customHeight="1">
      <c r="A185" s="40"/>
      <c r="B185" s="41"/>
      <c r="C185" s="245" t="s">
        <v>78</v>
      </c>
      <c r="D185" s="245" t="s">
        <v>162</v>
      </c>
      <c r="E185" s="246" t="s">
        <v>970</v>
      </c>
      <c r="F185" s="247" t="s">
        <v>971</v>
      </c>
      <c r="G185" s="248" t="s">
        <v>239</v>
      </c>
      <c r="H185" s="249">
        <v>50</v>
      </c>
      <c r="I185" s="250"/>
      <c r="J185" s="251">
        <f>ROUND(I185*H185,2)</f>
        <v>0</v>
      </c>
      <c r="K185" s="247" t="s">
        <v>876</v>
      </c>
      <c r="L185" s="43"/>
      <c r="M185" s="252" t="s">
        <v>1</v>
      </c>
      <c r="N185" s="253" t="s">
        <v>43</v>
      </c>
      <c r="O185" s="93"/>
      <c r="P185" s="254">
        <f>O185*H185</f>
        <v>0</v>
      </c>
      <c r="Q185" s="254">
        <v>0</v>
      </c>
      <c r="R185" s="254">
        <f>Q185*H185</f>
        <v>0</v>
      </c>
      <c r="S185" s="254">
        <v>0</v>
      </c>
      <c r="T185" s="25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56" t="s">
        <v>167</v>
      </c>
      <c r="AT185" s="256" t="s">
        <v>162</v>
      </c>
      <c r="AU185" s="256" t="s">
        <v>86</v>
      </c>
      <c r="AY185" s="17" t="s">
        <v>160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86</v>
      </c>
      <c r="BK185" s="145">
        <f>ROUND(I185*H185,2)</f>
        <v>0</v>
      </c>
      <c r="BL185" s="17" t="s">
        <v>167</v>
      </c>
      <c r="BM185" s="256" t="s">
        <v>654</v>
      </c>
    </row>
    <row r="186" s="2" customFormat="1" ht="21.75" customHeight="1">
      <c r="A186" s="40"/>
      <c r="B186" s="41"/>
      <c r="C186" s="245" t="s">
        <v>78</v>
      </c>
      <c r="D186" s="245" t="s">
        <v>162</v>
      </c>
      <c r="E186" s="246" t="s">
        <v>972</v>
      </c>
      <c r="F186" s="247" t="s">
        <v>973</v>
      </c>
      <c r="G186" s="248" t="s">
        <v>239</v>
      </c>
      <c r="H186" s="249">
        <v>240</v>
      </c>
      <c r="I186" s="250"/>
      <c r="J186" s="251">
        <f>ROUND(I186*H186,2)</f>
        <v>0</v>
      </c>
      <c r="K186" s="247" t="s">
        <v>876</v>
      </c>
      <c r="L186" s="43"/>
      <c r="M186" s="252" t="s">
        <v>1</v>
      </c>
      <c r="N186" s="253" t="s">
        <v>43</v>
      </c>
      <c r="O186" s="93"/>
      <c r="P186" s="254">
        <f>O186*H186</f>
        <v>0</v>
      </c>
      <c r="Q186" s="254">
        <v>0</v>
      </c>
      <c r="R186" s="254">
        <f>Q186*H186</f>
        <v>0</v>
      </c>
      <c r="S186" s="254">
        <v>0</v>
      </c>
      <c r="T186" s="25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56" t="s">
        <v>167</v>
      </c>
      <c r="AT186" s="256" t="s">
        <v>162</v>
      </c>
      <c r="AU186" s="256" t="s">
        <v>86</v>
      </c>
      <c r="AY186" s="17" t="s">
        <v>160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86</v>
      </c>
      <c r="BK186" s="145">
        <f>ROUND(I186*H186,2)</f>
        <v>0</v>
      </c>
      <c r="BL186" s="17" t="s">
        <v>167</v>
      </c>
      <c r="BM186" s="256" t="s">
        <v>662</v>
      </c>
    </row>
    <row r="187" s="2" customFormat="1" ht="16.5" customHeight="1">
      <c r="A187" s="40"/>
      <c r="B187" s="41"/>
      <c r="C187" s="245" t="s">
        <v>78</v>
      </c>
      <c r="D187" s="245" t="s">
        <v>162</v>
      </c>
      <c r="E187" s="246" t="s">
        <v>974</v>
      </c>
      <c r="F187" s="247" t="s">
        <v>975</v>
      </c>
      <c r="G187" s="248" t="s">
        <v>943</v>
      </c>
      <c r="H187" s="249">
        <v>8</v>
      </c>
      <c r="I187" s="250"/>
      <c r="J187" s="251">
        <f>ROUND(I187*H187,2)</f>
        <v>0</v>
      </c>
      <c r="K187" s="247" t="s">
        <v>1</v>
      </c>
      <c r="L187" s="43"/>
      <c r="M187" s="252" t="s">
        <v>1</v>
      </c>
      <c r="N187" s="253" t="s">
        <v>43</v>
      </c>
      <c r="O187" s="93"/>
      <c r="P187" s="254">
        <f>O187*H187</f>
        <v>0</v>
      </c>
      <c r="Q187" s="254">
        <v>0</v>
      </c>
      <c r="R187" s="254">
        <f>Q187*H187</f>
        <v>0</v>
      </c>
      <c r="S187" s="254">
        <v>0</v>
      </c>
      <c r="T187" s="25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56" t="s">
        <v>167</v>
      </c>
      <c r="AT187" s="256" t="s">
        <v>162</v>
      </c>
      <c r="AU187" s="256" t="s">
        <v>86</v>
      </c>
      <c r="AY187" s="17" t="s">
        <v>160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86</v>
      </c>
      <c r="BK187" s="145">
        <f>ROUND(I187*H187,2)</f>
        <v>0</v>
      </c>
      <c r="BL187" s="17" t="s">
        <v>167</v>
      </c>
      <c r="BM187" s="256" t="s">
        <v>676</v>
      </c>
    </row>
    <row r="188" s="2" customFormat="1" ht="16.5" customHeight="1">
      <c r="A188" s="40"/>
      <c r="B188" s="41"/>
      <c r="C188" s="245" t="s">
        <v>78</v>
      </c>
      <c r="D188" s="245" t="s">
        <v>162</v>
      </c>
      <c r="E188" s="246" t="s">
        <v>976</v>
      </c>
      <c r="F188" s="247" t="s">
        <v>977</v>
      </c>
      <c r="G188" s="248" t="s">
        <v>943</v>
      </c>
      <c r="H188" s="249">
        <v>9</v>
      </c>
      <c r="I188" s="250"/>
      <c r="J188" s="251">
        <f>ROUND(I188*H188,2)</f>
        <v>0</v>
      </c>
      <c r="K188" s="247" t="s">
        <v>1</v>
      </c>
      <c r="L188" s="43"/>
      <c r="M188" s="252" t="s">
        <v>1</v>
      </c>
      <c r="N188" s="253" t="s">
        <v>43</v>
      </c>
      <c r="O188" s="93"/>
      <c r="P188" s="254">
        <f>O188*H188</f>
        <v>0</v>
      </c>
      <c r="Q188" s="254">
        <v>0</v>
      </c>
      <c r="R188" s="254">
        <f>Q188*H188</f>
        <v>0</v>
      </c>
      <c r="S188" s="254">
        <v>0</v>
      </c>
      <c r="T188" s="25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56" t="s">
        <v>167</v>
      </c>
      <c r="AT188" s="256" t="s">
        <v>162</v>
      </c>
      <c r="AU188" s="256" t="s">
        <v>86</v>
      </c>
      <c r="AY188" s="17" t="s">
        <v>160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86</v>
      </c>
      <c r="BK188" s="145">
        <f>ROUND(I188*H188,2)</f>
        <v>0</v>
      </c>
      <c r="BL188" s="17" t="s">
        <v>167</v>
      </c>
      <c r="BM188" s="256" t="s">
        <v>685</v>
      </c>
    </row>
    <row r="189" s="2" customFormat="1" ht="16.5" customHeight="1">
      <c r="A189" s="40"/>
      <c r="B189" s="41"/>
      <c r="C189" s="245" t="s">
        <v>78</v>
      </c>
      <c r="D189" s="245" t="s">
        <v>162</v>
      </c>
      <c r="E189" s="246" t="s">
        <v>978</v>
      </c>
      <c r="F189" s="247" t="s">
        <v>979</v>
      </c>
      <c r="G189" s="248" t="s">
        <v>943</v>
      </c>
      <c r="H189" s="249">
        <v>7</v>
      </c>
      <c r="I189" s="250"/>
      <c r="J189" s="251">
        <f>ROUND(I189*H189,2)</f>
        <v>0</v>
      </c>
      <c r="K189" s="247" t="s">
        <v>1</v>
      </c>
      <c r="L189" s="43"/>
      <c r="M189" s="252" t="s">
        <v>1</v>
      </c>
      <c r="N189" s="253" t="s">
        <v>43</v>
      </c>
      <c r="O189" s="93"/>
      <c r="P189" s="254">
        <f>O189*H189</f>
        <v>0</v>
      </c>
      <c r="Q189" s="254">
        <v>0</v>
      </c>
      <c r="R189" s="254">
        <f>Q189*H189</f>
        <v>0</v>
      </c>
      <c r="S189" s="254">
        <v>0</v>
      </c>
      <c r="T189" s="25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56" t="s">
        <v>167</v>
      </c>
      <c r="AT189" s="256" t="s">
        <v>162</v>
      </c>
      <c r="AU189" s="256" t="s">
        <v>86</v>
      </c>
      <c r="AY189" s="17" t="s">
        <v>160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86</v>
      </c>
      <c r="BK189" s="145">
        <f>ROUND(I189*H189,2)</f>
        <v>0</v>
      </c>
      <c r="BL189" s="17" t="s">
        <v>167</v>
      </c>
      <c r="BM189" s="256" t="s">
        <v>693</v>
      </c>
    </row>
    <row r="190" s="2" customFormat="1" ht="21.75" customHeight="1">
      <c r="A190" s="40"/>
      <c r="B190" s="41"/>
      <c r="C190" s="245" t="s">
        <v>78</v>
      </c>
      <c r="D190" s="245" t="s">
        <v>162</v>
      </c>
      <c r="E190" s="246" t="s">
        <v>980</v>
      </c>
      <c r="F190" s="247" t="s">
        <v>981</v>
      </c>
      <c r="G190" s="248" t="s">
        <v>239</v>
      </c>
      <c r="H190" s="249">
        <v>11</v>
      </c>
      <c r="I190" s="250"/>
      <c r="J190" s="251">
        <f>ROUND(I190*H190,2)</f>
        <v>0</v>
      </c>
      <c r="K190" s="247" t="s">
        <v>1</v>
      </c>
      <c r="L190" s="43"/>
      <c r="M190" s="252" t="s">
        <v>1</v>
      </c>
      <c r="N190" s="253" t="s">
        <v>43</v>
      </c>
      <c r="O190" s="93"/>
      <c r="P190" s="254">
        <f>O190*H190</f>
        <v>0</v>
      </c>
      <c r="Q190" s="254">
        <v>0</v>
      </c>
      <c r="R190" s="254">
        <f>Q190*H190</f>
        <v>0</v>
      </c>
      <c r="S190" s="254">
        <v>0</v>
      </c>
      <c r="T190" s="25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56" t="s">
        <v>167</v>
      </c>
      <c r="AT190" s="256" t="s">
        <v>162</v>
      </c>
      <c r="AU190" s="256" t="s">
        <v>86</v>
      </c>
      <c r="AY190" s="17" t="s">
        <v>160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86</v>
      </c>
      <c r="BK190" s="145">
        <f>ROUND(I190*H190,2)</f>
        <v>0</v>
      </c>
      <c r="BL190" s="17" t="s">
        <v>167</v>
      </c>
      <c r="BM190" s="256" t="s">
        <v>701</v>
      </c>
    </row>
    <row r="191" s="2" customFormat="1" ht="16.5" customHeight="1">
      <c r="A191" s="40"/>
      <c r="B191" s="41"/>
      <c r="C191" s="245" t="s">
        <v>78</v>
      </c>
      <c r="D191" s="245" t="s">
        <v>162</v>
      </c>
      <c r="E191" s="246" t="s">
        <v>982</v>
      </c>
      <c r="F191" s="247" t="s">
        <v>983</v>
      </c>
      <c r="G191" s="248" t="s">
        <v>943</v>
      </c>
      <c r="H191" s="249">
        <v>7</v>
      </c>
      <c r="I191" s="250"/>
      <c r="J191" s="251">
        <f>ROUND(I191*H191,2)</f>
        <v>0</v>
      </c>
      <c r="K191" s="247" t="s">
        <v>1</v>
      </c>
      <c r="L191" s="43"/>
      <c r="M191" s="252" t="s">
        <v>1</v>
      </c>
      <c r="N191" s="253" t="s">
        <v>43</v>
      </c>
      <c r="O191" s="93"/>
      <c r="P191" s="254">
        <f>O191*H191</f>
        <v>0</v>
      </c>
      <c r="Q191" s="254">
        <v>0</v>
      </c>
      <c r="R191" s="254">
        <f>Q191*H191</f>
        <v>0</v>
      </c>
      <c r="S191" s="254">
        <v>0</v>
      </c>
      <c r="T191" s="25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56" t="s">
        <v>167</v>
      </c>
      <c r="AT191" s="256" t="s">
        <v>162</v>
      </c>
      <c r="AU191" s="256" t="s">
        <v>86</v>
      </c>
      <c r="AY191" s="17" t="s">
        <v>160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86</v>
      </c>
      <c r="BK191" s="145">
        <f>ROUND(I191*H191,2)</f>
        <v>0</v>
      </c>
      <c r="BL191" s="17" t="s">
        <v>167</v>
      </c>
      <c r="BM191" s="256" t="s">
        <v>710</v>
      </c>
    </row>
    <row r="192" s="2" customFormat="1" ht="21.75" customHeight="1">
      <c r="A192" s="40"/>
      <c r="B192" s="41"/>
      <c r="C192" s="245" t="s">
        <v>78</v>
      </c>
      <c r="D192" s="245" t="s">
        <v>162</v>
      </c>
      <c r="E192" s="246" t="s">
        <v>984</v>
      </c>
      <c r="F192" s="247" t="s">
        <v>985</v>
      </c>
      <c r="G192" s="248" t="s">
        <v>943</v>
      </c>
      <c r="H192" s="249">
        <v>2</v>
      </c>
      <c r="I192" s="250"/>
      <c r="J192" s="251">
        <f>ROUND(I192*H192,2)</f>
        <v>0</v>
      </c>
      <c r="K192" s="247" t="s">
        <v>1</v>
      </c>
      <c r="L192" s="43"/>
      <c r="M192" s="252" t="s">
        <v>1</v>
      </c>
      <c r="N192" s="253" t="s">
        <v>43</v>
      </c>
      <c r="O192" s="93"/>
      <c r="P192" s="254">
        <f>O192*H192</f>
        <v>0</v>
      </c>
      <c r="Q192" s="254">
        <v>0</v>
      </c>
      <c r="R192" s="254">
        <f>Q192*H192</f>
        <v>0</v>
      </c>
      <c r="S192" s="254">
        <v>0</v>
      </c>
      <c r="T192" s="255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56" t="s">
        <v>167</v>
      </c>
      <c r="AT192" s="256" t="s">
        <v>162</v>
      </c>
      <c r="AU192" s="256" t="s">
        <v>86</v>
      </c>
      <c r="AY192" s="17" t="s">
        <v>160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86</v>
      </c>
      <c r="BK192" s="145">
        <f>ROUND(I192*H192,2)</f>
        <v>0</v>
      </c>
      <c r="BL192" s="17" t="s">
        <v>167</v>
      </c>
      <c r="BM192" s="256" t="s">
        <v>721</v>
      </c>
    </row>
    <row r="193" s="2" customFormat="1" ht="24.15" customHeight="1">
      <c r="A193" s="40"/>
      <c r="B193" s="41"/>
      <c r="C193" s="245" t="s">
        <v>78</v>
      </c>
      <c r="D193" s="245" t="s">
        <v>162</v>
      </c>
      <c r="E193" s="246" t="s">
        <v>986</v>
      </c>
      <c r="F193" s="247" t="s">
        <v>987</v>
      </c>
      <c r="G193" s="248" t="s">
        <v>943</v>
      </c>
      <c r="H193" s="249">
        <v>2</v>
      </c>
      <c r="I193" s="250"/>
      <c r="J193" s="251">
        <f>ROUND(I193*H193,2)</f>
        <v>0</v>
      </c>
      <c r="K193" s="247" t="s">
        <v>1</v>
      </c>
      <c r="L193" s="43"/>
      <c r="M193" s="252" t="s">
        <v>1</v>
      </c>
      <c r="N193" s="253" t="s">
        <v>43</v>
      </c>
      <c r="O193" s="93"/>
      <c r="P193" s="254">
        <f>O193*H193</f>
        <v>0</v>
      </c>
      <c r="Q193" s="254">
        <v>0</v>
      </c>
      <c r="R193" s="254">
        <f>Q193*H193</f>
        <v>0</v>
      </c>
      <c r="S193" s="254">
        <v>0</v>
      </c>
      <c r="T193" s="25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56" t="s">
        <v>167</v>
      </c>
      <c r="AT193" s="256" t="s">
        <v>162</v>
      </c>
      <c r="AU193" s="256" t="s">
        <v>86</v>
      </c>
      <c r="AY193" s="17" t="s">
        <v>160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86</v>
      </c>
      <c r="BK193" s="145">
        <f>ROUND(I193*H193,2)</f>
        <v>0</v>
      </c>
      <c r="BL193" s="17" t="s">
        <v>167</v>
      </c>
      <c r="BM193" s="256" t="s">
        <v>730</v>
      </c>
    </row>
    <row r="194" s="2" customFormat="1" ht="16.5" customHeight="1">
      <c r="A194" s="40"/>
      <c r="B194" s="41"/>
      <c r="C194" s="245" t="s">
        <v>78</v>
      </c>
      <c r="D194" s="245" t="s">
        <v>162</v>
      </c>
      <c r="E194" s="246" t="s">
        <v>988</v>
      </c>
      <c r="F194" s="247" t="s">
        <v>989</v>
      </c>
      <c r="G194" s="248" t="s">
        <v>943</v>
      </c>
      <c r="H194" s="249">
        <v>1</v>
      </c>
      <c r="I194" s="250"/>
      <c r="J194" s="251">
        <f>ROUND(I194*H194,2)</f>
        <v>0</v>
      </c>
      <c r="K194" s="247" t="s">
        <v>1</v>
      </c>
      <c r="L194" s="43"/>
      <c r="M194" s="252" t="s">
        <v>1</v>
      </c>
      <c r="N194" s="253" t="s">
        <v>43</v>
      </c>
      <c r="O194" s="93"/>
      <c r="P194" s="254">
        <f>O194*H194</f>
        <v>0</v>
      </c>
      <c r="Q194" s="254">
        <v>0</v>
      </c>
      <c r="R194" s="254">
        <f>Q194*H194</f>
        <v>0</v>
      </c>
      <c r="S194" s="254">
        <v>0</v>
      </c>
      <c r="T194" s="255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56" t="s">
        <v>167</v>
      </c>
      <c r="AT194" s="256" t="s">
        <v>162</v>
      </c>
      <c r="AU194" s="256" t="s">
        <v>86</v>
      </c>
      <c r="AY194" s="17" t="s">
        <v>160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86</v>
      </c>
      <c r="BK194" s="145">
        <f>ROUND(I194*H194,2)</f>
        <v>0</v>
      </c>
      <c r="BL194" s="17" t="s">
        <v>167</v>
      </c>
      <c r="BM194" s="256" t="s">
        <v>738</v>
      </c>
    </row>
    <row r="195" s="2" customFormat="1" ht="16.5" customHeight="1">
      <c r="A195" s="40"/>
      <c r="B195" s="41"/>
      <c r="C195" s="245" t="s">
        <v>78</v>
      </c>
      <c r="D195" s="245" t="s">
        <v>162</v>
      </c>
      <c r="E195" s="246" t="s">
        <v>990</v>
      </c>
      <c r="F195" s="247" t="s">
        <v>991</v>
      </c>
      <c r="G195" s="248" t="s">
        <v>264</v>
      </c>
      <c r="H195" s="249">
        <v>1</v>
      </c>
      <c r="I195" s="250"/>
      <c r="J195" s="251">
        <f>ROUND(I195*H195,2)</f>
        <v>0</v>
      </c>
      <c r="K195" s="247" t="s">
        <v>876</v>
      </c>
      <c r="L195" s="43"/>
      <c r="M195" s="252" t="s">
        <v>1</v>
      </c>
      <c r="N195" s="253" t="s">
        <v>43</v>
      </c>
      <c r="O195" s="93"/>
      <c r="P195" s="254">
        <f>O195*H195</f>
        <v>0</v>
      </c>
      <c r="Q195" s="254">
        <v>0</v>
      </c>
      <c r="R195" s="254">
        <f>Q195*H195</f>
        <v>0</v>
      </c>
      <c r="S195" s="254">
        <v>0</v>
      </c>
      <c r="T195" s="25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56" t="s">
        <v>167</v>
      </c>
      <c r="AT195" s="256" t="s">
        <v>162</v>
      </c>
      <c r="AU195" s="256" t="s">
        <v>86</v>
      </c>
      <c r="AY195" s="17" t="s">
        <v>160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86</v>
      </c>
      <c r="BK195" s="145">
        <f>ROUND(I195*H195,2)</f>
        <v>0</v>
      </c>
      <c r="BL195" s="17" t="s">
        <v>167</v>
      </c>
      <c r="BM195" s="256" t="s">
        <v>753</v>
      </c>
    </row>
    <row r="196" s="2" customFormat="1" ht="21.75" customHeight="1">
      <c r="A196" s="40"/>
      <c r="B196" s="41"/>
      <c r="C196" s="245" t="s">
        <v>78</v>
      </c>
      <c r="D196" s="245" t="s">
        <v>162</v>
      </c>
      <c r="E196" s="246" t="s">
        <v>992</v>
      </c>
      <c r="F196" s="247" t="s">
        <v>993</v>
      </c>
      <c r="G196" s="248" t="s">
        <v>943</v>
      </c>
      <c r="H196" s="249">
        <v>2</v>
      </c>
      <c r="I196" s="250"/>
      <c r="J196" s="251">
        <f>ROUND(I196*H196,2)</f>
        <v>0</v>
      </c>
      <c r="K196" s="247" t="s">
        <v>1</v>
      </c>
      <c r="L196" s="43"/>
      <c r="M196" s="252" t="s">
        <v>1</v>
      </c>
      <c r="N196" s="253" t="s">
        <v>43</v>
      </c>
      <c r="O196" s="93"/>
      <c r="P196" s="254">
        <f>O196*H196</f>
        <v>0</v>
      </c>
      <c r="Q196" s="254">
        <v>0</v>
      </c>
      <c r="R196" s="254">
        <f>Q196*H196</f>
        <v>0</v>
      </c>
      <c r="S196" s="254">
        <v>0</v>
      </c>
      <c r="T196" s="25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56" t="s">
        <v>167</v>
      </c>
      <c r="AT196" s="256" t="s">
        <v>162</v>
      </c>
      <c r="AU196" s="256" t="s">
        <v>86</v>
      </c>
      <c r="AY196" s="17" t="s">
        <v>160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86</v>
      </c>
      <c r="BK196" s="145">
        <f>ROUND(I196*H196,2)</f>
        <v>0</v>
      </c>
      <c r="BL196" s="17" t="s">
        <v>167</v>
      </c>
      <c r="BM196" s="256" t="s">
        <v>769</v>
      </c>
    </row>
    <row r="197" s="2" customFormat="1" ht="21.75" customHeight="1">
      <c r="A197" s="40"/>
      <c r="B197" s="41"/>
      <c r="C197" s="245" t="s">
        <v>78</v>
      </c>
      <c r="D197" s="245" t="s">
        <v>162</v>
      </c>
      <c r="E197" s="246" t="s">
        <v>994</v>
      </c>
      <c r="F197" s="247" t="s">
        <v>995</v>
      </c>
      <c r="G197" s="248" t="s">
        <v>943</v>
      </c>
      <c r="H197" s="249">
        <v>2</v>
      </c>
      <c r="I197" s="250"/>
      <c r="J197" s="251">
        <f>ROUND(I197*H197,2)</f>
        <v>0</v>
      </c>
      <c r="K197" s="247" t="s">
        <v>1</v>
      </c>
      <c r="L197" s="43"/>
      <c r="M197" s="252" t="s">
        <v>1</v>
      </c>
      <c r="N197" s="253" t="s">
        <v>43</v>
      </c>
      <c r="O197" s="93"/>
      <c r="P197" s="254">
        <f>O197*H197</f>
        <v>0</v>
      </c>
      <c r="Q197" s="254">
        <v>0</v>
      </c>
      <c r="R197" s="254">
        <f>Q197*H197</f>
        <v>0</v>
      </c>
      <c r="S197" s="254">
        <v>0</v>
      </c>
      <c r="T197" s="25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56" t="s">
        <v>167</v>
      </c>
      <c r="AT197" s="256" t="s">
        <v>162</v>
      </c>
      <c r="AU197" s="256" t="s">
        <v>86</v>
      </c>
      <c r="AY197" s="17" t="s">
        <v>160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86</v>
      </c>
      <c r="BK197" s="145">
        <f>ROUND(I197*H197,2)</f>
        <v>0</v>
      </c>
      <c r="BL197" s="17" t="s">
        <v>167</v>
      </c>
      <c r="BM197" s="256" t="s">
        <v>778</v>
      </c>
    </row>
    <row r="198" s="2" customFormat="1" ht="21.75" customHeight="1">
      <c r="A198" s="40"/>
      <c r="B198" s="41"/>
      <c r="C198" s="245" t="s">
        <v>78</v>
      </c>
      <c r="D198" s="245" t="s">
        <v>162</v>
      </c>
      <c r="E198" s="246" t="s">
        <v>996</v>
      </c>
      <c r="F198" s="247" t="s">
        <v>997</v>
      </c>
      <c r="G198" s="248" t="s">
        <v>943</v>
      </c>
      <c r="H198" s="249">
        <v>1</v>
      </c>
      <c r="I198" s="250"/>
      <c r="J198" s="251">
        <f>ROUND(I198*H198,2)</f>
        <v>0</v>
      </c>
      <c r="K198" s="247" t="s">
        <v>1</v>
      </c>
      <c r="L198" s="43"/>
      <c r="M198" s="252" t="s">
        <v>1</v>
      </c>
      <c r="N198" s="253" t="s">
        <v>43</v>
      </c>
      <c r="O198" s="93"/>
      <c r="P198" s="254">
        <f>O198*H198</f>
        <v>0</v>
      </c>
      <c r="Q198" s="254">
        <v>0</v>
      </c>
      <c r="R198" s="254">
        <f>Q198*H198</f>
        <v>0</v>
      </c>
      <c r="S198" s="254">
        <v>0</v>
      </c>
      <c r="T198" s="25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56" t="s">
        <v>167</v>
      </c>
      <c r="AT198" s="256" t="s">
        <v>162</v>
      </c>
      <c r="AU198" s="256" t="s">
        <v>86</v>
      </c>
      <c r="AY198" s="17" t="s">
        <v>160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86</v>
      </c>
      <c r="BK198" s="145">
        <f>ROUND(I198*H198,2)</f>
        <v>0</v>
      </c>
      <c r="BL198" s="17" t="s">
        <v>167</v>
      </c>
      <c r="BM198" s="256" t="s">
        <v>787</v>
      </c>
    </row>
    <row r="199" s="2" customFormat="1" ht="24.15" customHeight="1">
      <c r="A199" s="40"/>
      <c r="B199" s="41"/>
      <c r="C199" s="245" t="s">
        <v>78</v>
      </c>
      <c r="D199" s="245" t="s">
        <v>162</v>
      </c>
      <c r="E199" s="246" t="s">
        <v>998</v>
      </c>
      <c r="F199" s="247" t="s">
        <v>999</v>
      </c>
      <c r="G199" s="248" t="s">
        <v>943</v>
      </c>
      <c r="H199" s="249">
        <v>2</v>
      </c>
      <c r="I199" s="250"/>
      <c r="J199" s="251">
        <f>ROUND(I199*H199,2)</f>
        <v>0</v>
      </c>
      <c r="K199" s="247" t="s">
        <v>1</v>
      </c>
      <c r="L199" s="43"/>
      <c r="M199" s="252" t="s">
        <v>1</v>
      </c>
      <c r="N199" s="253" t="s">
        <v>43</v>
      </c>
      <c r="O199" s="93"/>
      <c r="P199" s="254">
        <f>O199*H199</f>
        <v>0</v>
      </c>
      <c r="Q199" s="254">
        <v>0</v>
      </c>
      <c r="R199" s="254">
        <f>Q199*H199</f>
        <v>0</v>
      </c>
      <c r="S199" s="254">
        <v>0</v>
      </c>
      <c r="T199" s="25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56" t="s">
        <v>167</v>
      </c>
      <c r="AT199" s="256" t="s">
        <v>162</v>
      </c>
      <c r="AU199" s="256" t="s">
        <v>86</v>
      </c>
      <c r="AY199" s="17" t="s">
        <v>160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7" t="s">
        <v>86</v>
      </c>
      <c r="BK199" s="145">
        <f>ROUND(I199*H199,2)</f>
        <v>0</v>
      </c>
      <c r="BL199" s="17" t="s">
        <v>167</v>
      </c>
      <c r="BM199" s="256" t="s">
        <v>797</v>
      </c>
    </row>
    <row r="200" s="2" customFormat="1" ht="16.5" customHeight="1">
      <c r="A200" s="40"/>
      <c r="B200" s="41"/>
      <c r="C200" s="245" t="s">
        <v>78</v>
      </c>
      <c r="D200" s="245" t="s">
        <v>162</v>
      </c>
      <c r="E200" s="246" t="s">
        <v>1000</v>
      </c>
      <c r="F200" s="247" t="s">
        <v>1001</v>
      </c>
      <c r="G200" s="248" t="s">
        <v>264</v>
      </c>
      <c r="H200" s="249">
        <v>50</v>
      </c>
      <c r="I200" s="250"/>
      <c r="J200" s="251">
        <f>ROUND(I200*H200,2)</f>
        <v>0</v>
      </c>
      <c r="K200" s="247" t="s">
        <v>876</v>
      </c>
      <c r="L200" s="43"/>
      <c r="M200" s="252" t="s">
        <v>1</v>
      </c>
      <c r="N200" s="253" t="s">
        <v>43</v>
      </c>
      <c r="O200" s="93"/>
      <c r="P200" s="254">
        <f>O200*H200</f>
        <v>0</v>
      </c>
      <c r="Q200" s="254">
        <v>0</v>
      </c>
      <c r="R200" s="254">
        <f>Q200*H200</f>
        <v>0</v>
      </c>
      <c r="S200" s="254">
        <v>0</v>
      </c>
      <c r="T200" s="25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56" t="s">
        <v>167</v>
      </c>
      <c r="AT200" s="256" t="s">
        <v>162</v>
      </c>
      <c r="AU200" s="256" t="s">
        <v>86</v>
      </c>
      <c r="AY200" s="17" t="s">
        <v>160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86</v>
      </c>
      <c r="BK200" s="145">
        <f>ROUND(I200*H200,2)</f>
        <v>0</v>
      </c>
      <c r="BL200" s="17" t="s">
        <v>167</v>
      </c>
      <c r="BM200" s="256" t="s">
        <v>805</v>
      </c>
    </row>
    <row r="201" s="2" customFormat="1" ht="16.5" customHeight="1">
      <c r="A201" s="40"/>
      <c r="B201" s="41"/>
      <c r="C201" s="245" t="s">
        <v>78</v>
      </c>
      <c r="D201" s="245" t="s">
        <v>162</v>
      </c>
      <c r="E201" s="246" t="s">
        <v>1002</v>
      </c>
      <c r="F201" s="247" t="s">
        <v>1003</v>
      </c>
      <c r="G201" s="248" t="s">
        <v>264</v>
      </c>
      <c r="H201" s="249">
        <v>100</v>
      </c>
      <c r="I201" s="250"/>
      <c r="J201" s="251">
        <f>ROUND(I201*H201,2)</f>
        <v>0</v>
      </c>
      <c r="K201" s="247" t="s">
        <v>876</v>
      </c>
      <c r="L201" s="43"/>
      <c r="M201" s="252" t="s">
        <v>1</v>
      </c>
      <c r="N201" s="253" t="s">
        <v>43</v>
      </c>
      <c r="O201" s="93"/>
      <c r="P201" s="254">
        <f>O201*H201</f>
        <v>0</v>
      </c>
      <c r="Q201" s="254">
        <v>0</v>
      </c>
      <c r="R201" s="254">
        <f>Q201*H201</f>
        <v>0</v>
      </c>
      <c r="S201" s="254">
        <v>0</v>
      </c>
      <c r="T201" s="25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56" t="s">
        <v>167</v>
      </c>
      <c r="AT201" s="256" t="s">
        <v>162</v>
      </c>
      <c r="AU201" s="256" t="s">
        <v>86</v>
      </c>
      <c r="AY201" s="17" t="s">
        <v>160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7" t="s">
        <v>86</v>
      </c>
      <c r="BK201" s="145">
        <f>ROUND(I201*H201,2)</f>
        <v>0</v>
      </c>
      <c r="BL201" s="17" t="s">
        <v>167</v>
      </c>
      <c r="BM201" s="256" t="s">
        <v>815</v>
      </c>
    </row>
    <row r="202" s="2" customFormat="1" ht="21.75" customHeight="1">
      <c r="A202" s="40"/>
      <c r="B202" s="41"/>
      <c r="C202" s="245" t="s">
        <v>78</v>
      </c>
      <c r="D202" s="245" t="s">
        <v>162</v>
      </c>
      <c r="E202" s="246" t="s">
        <v>1004</v>
      </c>
      <c r="F202" s="247" t="s">
        <v>1005</v>
      </c>
      <c r="G202" s="248" t="s">
        <v>264</v>
      </c>
      <c r="H202" s="249">
        <v>2</v>
      </c>
      <c r="I202" s="250"/>
      <c r="J202" s="251">
        <f>ROUND(I202*H202,2)</f>
        <v>0</v>
      </c>
      <c r="K202" s="247" t="s">
        <v>876</v>
      </c>
      <c r="L202" s="43"/>
      <c r="M202" s="252" t="s">
        <v>1</v>
      </c>
      <c r="N202" s="253" t="s">
        <v>43</v>
      </c>
      <c r="O202" s="93"/>
      <c r="P202" s="254">
        <f>O202*H202</f>
        <v>0</v>
      </c>
      <c r="Q202" s="254">
        <v>0</v>
      </c>
      <c r="R202" s="254">
        <f>Q202*H202</f>
        <v>0</v>
      </c>
      <c r="S202" s="254">
        <v>0</v>
      </c>
      <c r="T202" s="25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56" t="s">
        <v>167</v>
      </c>
      <c r="AT202" s="256" t="s">
        <v>162</v>
      </c>
      <c r="AU202" s="256" t="s">
        <v>86</v>
      </c>
      <c r="AY202" s="17" t="s">
        <v>160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86</v>
      </c>
      <c r="BK202" s="145">
        <f>ROUND(I202*H202,2)</f>
        <v>0</v>
      </c>
      <c r="BL202" s="17" t="s">
        <v>167</v>
      </c>
      <c r="BM202" s="256" t="s">
        <v>825</v>
      </c>
    </row>
    <row r="203" s="2" customFormat="1" ht="16.5" customHeight="1">
      <c r="A203" s="40"/>
      <c r="B203" s="41"/>
      <c r="C203" s="245" t="s">
        <v>78</v>
      </c>
      <c r="D203" s="245" t="s">
        <v>162</v>
      </c>
      <c r="E203" s="246" t="s">
        <v>1006</v>
      </c>
      <c r="F203" s="247" t="s">
        <v>1007</v>
      </c>
      <c r="G203" s="248" t="s">
        <v>264</v>
      </c>
      <c r="H203" s="249">
        <v>20</v>
      </c>
      <c r="I203" s="250"/>
      <c r="J203" s="251">
        <f>ROUND(I203*H203,2)</f>
        <v>0</v>
      </c>
      <c r="K203" s="247" t="s">
        <v>876</v>
      </c>
      <c r="L203" s="43"/>
      <c r="M203" s="252" t="s">
        <v>1</v>
      </c>
      <c r="N203" s="253" t="s">
        <v>43</v>
      </c>
      <c r="O203" s="93"/>
      <c r="P203" s="254">
        <f>O203*H203</f>
        <v>0</v>
      </c>
      <c r="Q203" s="254">
        <v>0</v>
      </c>
      <c r="R203" s="254">
        <f>Q203*H203</f>
        <v>0</v>
      </c>
      <c r="S203" s="254">
        <v>0</v>
      </c>
      <c r="T203" s="25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56" t="s">
        <v>167</v>
      </c>
      <c r="AT203" s="256" t="s">
        <v>162</v>
      </c>
      <c r="AU203" s="256" t="s">
        <v>86</v>
      </c>
      <c r="AY203" s="17" t="s">
        <v>160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86</v>
      </c>
      <c r="BK203" s="145">
        <f>ROUND(I203*H203,2)</f>
        <v>0</v>
      </c>
      <c r="BL203" s="17" t="s">
        <v>167</v>
      </c>
      <c r="BM203" s="256" t="s">
        <v>839</v>
      </c>
    </row>
    <row r="204" s="2" customFormat="1" ht="21.75" customHeight="1">
      <c r="A204" s="40"/>
      <c r="B204" s="41"/>
      <c r="C204" s="245" t="s">
        <v>78</v>
      </c>
      <c r="D204" s="245" t="s">
        <v>162</v>
      </c>
      <c r="E204" s="246" t="s">
        <v>1008</v>
      </c>
      <c r="F204" s="247" t="s">
        <v>1009</v>
      </c>
      <c r="G204" s="248" t="s">
        <v>239</v>
      </c>
      <c r="H204" s="249">
        <v>22</v>
      </c>
      <c r="I204" s="250"/>
      <c r="J204" s="251">
        <f>ROUND(I204*H204,2)</f>
        <v>0</v>
      </c>
      <c r="K204" s="247" t="s">
        <v>876</v>
      </c>
      <c r="L204" s="43"/>
      <c r="M204" s="252" t="s">
        <v>1</v>
      </c>
      <c r="N204" s="253" t="s">
        <v>43</v>
      </c>
      <c r="O204" s="93"/>
      <c r="P204" s="254">
        <f>O204*H204</f>
        <v>0</v>
      </c>
      <c r="Q204" s="254">
        <v>0</v>
      </c>
      <c r="R204" s="254">
        <f>Q204*H204</f>
        <v>0</v>
      </c>
      <c r="S204" s="254">
        <v>0</v>
      </c>
      <c r="T204" s="25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56" t="s">
        <v>167</v>
      </c>
      <c r="AT204" s="256" t="s">
        <v>162</v>
      </c>
      <c r="AU204" s="256" t="s">
        <v>86</v>
      </c>
      <c r="AY204" s="17" t="s">
        <v>160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7" t="s">
        <v>86</v>
      </c>
      <c r="BK204" s="145">
        <f>ROUND(I204*H204,2)</f>
        <v>0</v>
      </c>
      <c r="BL204" s="17" t="s">
        <v>167</v>
      </c>
      <c r="BM204" s="256" t="s">
        <v>1010</v>
      </c>
    </row>
    <row r="205" s="2" customFormat="1" ht="16.5" customHeight="1">
      <c r="A205" s="40"/>
      <c r="B205" s="41"/>
      <c r="C205" s="245" t="s">
        <v>78</v>
      </c>
      <c r="D205" s="245" t="s">
        <v>162</v>
      </c>
      <c r="E205" s="246" t="s">
        <v>1011</v>
      </c>
      <c r="F205" s="247" t="s">
        <v>1012</v>
      </c>
      <c r="G205" s="248" t="s">
        <v>239</v>
      </c>
      <c r="H205" s="249">
        <v>14</v>
      </c>
      <c r="I205" s="250"/>
      <c r="J205" s="251">
        <f>ROUND(I205*H205,2)</f>
        <v>0</v>
      </c>
      <c r="K205" s="247" t="s">
        <v>876</v>
      </c>
      <c r="L205" s="43"/>
      <c r="M205" s="252" t="s">
        <v>1</v>
      </c>
      <c r="N205" s="253" t="s">
        <v>43</v>
      </c>
      <c r="O205" s="93"/>
      <c r="P205" s="254">
        <f>O205*H205</f>
        <v>0</v>
      </c>
      <c r="Q205" s="254">
        <v>0</v>
      </c>
      <c r="R205" s="254">
        <f>Q205*H205</f>
        <v>0</v>
      </c>
      <c r="S205" s="254">
        <v>0</v>
      </c>
      <c r="T205" s="25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56" t="s">
        <v>167</v>
      </c>
      <c r="AT205" s="256" t="s">
        <v>162</v>
      </c>
      <c r="AU205" s="256" t="s">
        <v>86</v>
      </c>
      <c r="AY205" s="17" t="s">
        <v>160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86</v>
      </c>
      <c r="BK205" s="145">
        <f>ROUND(I205*H205,2)</f>
        <v>0</v>
      </c>
      <c r="BL205" s="17" t="s">
        <v>167</v>
      </c>
      <c r="BM205" s="256" t="s">
        <v>1013</v>
      </c>
    </row>
    <row r="206" s="2" customFormat="1" ht="16.5" customHeight="1">
      <c r="A206" s="40"/>
      <c r="B206" s="41"/>
      <c r="C206" s="245" t="s">
        <v>78</v>
      </c>
      <c r="D206" s="245" t="s">
        <v>162</v>
      </c>
      <c r="E206" s="246" t="s">
        <v>1014</v>
      </c>
      <c r="F206" s="247" t="s">
        <v>1015</v>
      </c>
      <c r="G206" s="248" t="s">
        <v>943</v>
      </c>
      <c r="H206" s="249">
        <v>10</v>
      </c>
      <c r="I206" s="250"/>
      <c r="J206" s="251">
        <f>ROUND(I206*H206,2)</f>
        <v>0</v>
      </c>
      <c r="K206" s="247" t="s">
        <v>1</v>
      </c>
      <c r="L206" s="43"/>
      <c r="M206" s="252" t="s">
        <v>1</v>
      </c>
      <c r="N206" s="253" t="s">
        <v>43</v>
      </c>
      <c r="O206" s="93"/>
      <c r="P206" s="254">
        <f>O206*H206</f>
        <v>0</v>
      </c>
      <c r="Q206" s="254">
        <v>0</v>
      </c>
      <c r="R206" s="254">
        <f>Q206*H206</f>
        <v>0</v>
      </c>
      <c r="S206" s="254">
        <v>0</v>
      </c>
      <c r="T206" s="25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56" t="s">
        <v>167</v>
      </c>
      <c r="AT206" s="256" t="s">
        <v>162</v>
      </c>
      <c r="AU206" s="256" t="s">
        <v>86</v>
      </c>
      <c r="AY206" s="17" t="s">
        <v>160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86</v>
      </c>
      <c r="BK206" s="145">
        <f>ROUND(I206*H206,2)</f>
        <v>0</v>
      </c>
      <c r="BL206" s="17" t="s">
        <v>167</v>
      </c>
      <c r="BM206" s="256" t="s">
        <v>1016</v>
      </c>
    </row>
    <row r="207" s="2" customFormat="1" ht="16.5" customHeight="1">
      <c r="A207" s="40"/>
      <c r="B207" s="41"/>
      <c r="C207" s="245" t="s">
        <v>78</v>
      </c>
      <c r="D207" s="245" t="s">
        <v>162</v>
      </c>
      <c r="E207" s="246" t="s">
        <v>1017</v>
      </c>
      <c r="F207" s="247" t="s">
        <v>1018</v>
      </c>
      <c r="G207" s="248" t="s">
        <v>868</v>
      </c>
      <c r="H207" s="249">
        <v>1</v>
      </c>
      <c r="I207" s="250"/>
      <c r="J207" s="251">
        <f>ROUND(I207*H207,2)</f>
        <v>0</v>
      </c>
      <c r="K207" s="247" t="s">
        <v>1</v>
      </c>
      <c r="L207" s="43"/>
      <c r="M207" s="252" t="s">
        <v>1</v>
      </c>
      <c r="N207" s="253" t="s">
        <v>43</v>
      </c>
      <c r="O207" s="93"/>
      <c r="P207" s="254">
        <f>O207*H207</f>
        <v>0</v>
      </c>
      <c r="Q207" s="254">
        <v>0</v>
      </c>
      <c r="R207" s="254">
        <f>Q207*H207</f>
        <v>0</v>
      </c>
      <c r="S207" s="254">
        <v>0</v>
      </c>
      <c r="T207" s="25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56" t="s">
        <v>167</v>
      </c>
      <c r="AT207" s="256" t="s">
        <v>162</v>
      </c>
      <c r="AU207" s="256" t="s">
        <v>86</v>
      </c>
      <c r="AY207" s="17" t="s">
        <v>160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86</v>
      </c>
      <c r="BK207" s="145">
        <f>ROUND(I207*H207,2)</f>
        <v>0</v>
      </c>
      <c r="BL207" s="17" t="s">
        <v>167</v>
      </c>
      <c r="BM207" s="256" t="s">
        <v>1019</v>
      </c>
    </row>
    <row r="208" s="2" customFormat="1" ht="49.92" customHeight="1">
      <c r="A208" s="40"/>
      <c r="B208" s="41"/>
      <c r="C208" s="42"/>
      <c r="D208" s="42"/>
      <c r="E208" s="233" t="s">
        <v>854</v>
      </c>
      <c r="F208" s="233" t="s">
        <v>855</v>
      </c>
      <c r="G208" s="42"/>
      <c r="H208" s="42"/>
      <c r="I208" s="42"/>
      <c r="J208" s="210">
        <f>BK208</f>
        <v>0</v>
      </c>
      <c r="K208" s="42"/>
      <c r="L208" s="43"/>
      <c r="M208" s="301"/>
      <c r="N208" s="302"/>
      <c r="O208" s="93"/>
      <c r="P208" s="93"/>
      <c r="Q208" s="93"/>
      <c r="R208" s="93"/>
      <c r="S208" s="93"/>
      <c r="T208" s="94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7" t="s">
        <v>77</v>
      </c>
      <c r="AU208" s="17" t="s">
        <v>78</v>
      </c>
      <c r="AY208" s="17" t="s">
        <v>856</v>
      </c>
      <c r="BK208" s="145">
        <f>SUM(BK209:BK211)</f>
        <v>0</v>
      </c>
    </row>
    <row r="209" s="2" customFormat="1" ht="16.32" customHeight="1">
      <c r="A209" s="40"/>
      <c r="B209" s="41"/>
      <c r="C209" s="303" t="s">
        <v>1</v>
      </c>
      <c r="D209" s="303" t="s">
        <v>162</v>
      </c>
      <c r="E209" s="304" t="s">
        <v>1</v>
      </c>
      <c r="F209" s="305" t="s">
        <v>1</v>
      </c>
      <c r="G209" s="306" t="s">
        <v>1</v>
      </c>
      <c r="H209" s="307"/>
      <c r="I209" s="308"/>
      <c r="J209" s="309">
        <f>BK209</f>
        <v>0</v>
      </c>
      <c r="K209" s="310"/>
      <c r="L209" s="43"/>
      <c r="M209" s="311" t="s">
        <v>1</v>
      </c>
      <c r="N209" s="312" t="s">
        <v>43</v>
      </c>
      <c r="O209" s="93"/>
      <c r="P209" s="93"/>
      <c r="Q209" s="93"/>
      <c r="R209" s="93"/>
      <c r="S209" s="93"/>
      <c r="T209" s="94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7" t="s">
        <v>856</v>
      </c>
      <c r="AU209" s="17" t="s">
        <v>86</v>
      </c>
      <c r="AY209" s="17" t="s">
        <v>856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86</v>
      </c>
      <c r="BK209" s="145">
        <f>I209*H209</f>
        <v>0</v>
      </c>
    </row>
    <row r="210" s="2" customFormat="1" ht="16.32" customHeight="1">
      <c r="A210" s="40"/>
      <c r="B210" s="41"/>
      <c r="C210" s="303" t="s">
        <v>1</v>
      </c>
      <c r="D210" s="303" t="s">
        <v>162</v>
      </c>
      <c r="E210" s="304" t="s">
        <v>1</v>
      </c>
      <c r="F210" s="305" t="s">
        <v>1</v>
      </c>
      <c r="G210" s="306" t="s">
        <v>1</v>
      </c>
      <c r="H210" s="307"/>
      <c r="I210" s="308"/>
      <c r="J210" s="309">
        <f>BK210</f>
        <v>0</v>
      </c>
      <c r="K210" s="310"/>
      <c r="L210" s="43"/>
      <c r="M210" s="311" t="s">
        <v>1</v>
      </c>
      <c r="N210" s="312" t="s">
        <v>43</v>
      </c>
      <c r="O210" s="93"/>
      <c r="P210" s="93"/>
      <c r="Q210" s="93"/>
      <c r="R210" s="93"/>
      <c r="S210" s="93"/>
      <c r="T210" s="94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7" t="s">
        <v>856</v>
      </c>
      <c r="AU210" s="17" t="s">
        <v>86</v>
      </c>
      <c r="AY210" s="17" t="s">
        <v>856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86</v>
      </c>
      <c r="BK210" s="145">
        <f>I210*H210</f>
        <v>0</v>
      </c>
    </row>
    <row r="211" s="2" customFormat="1" ht="16.32" customHeight="1">
      <c r="A211" s="40"/>
      <c r="B211" s="41"/>
      <c r="C211" s="303" t="s">
        <v>1</v>
      </c>
      <c r="D211" s="303" t="s">
        <v>162</v>
      </c>
      <c r="E211" s="304" t="s">
        <v>1</v>
      </c>
      <c r="F211" s="305" t="s">
        <v>1</v>
      </c>
      <c r="G211" s="306" t="s">
        <v>1</v>
      </c>
      <c r="H211" s="307"/>
      <c r="I211" s="308"/>
      <c r="J211" s="309">
        <f>BK211</f>
        <v>0</v>
      </c>
      <c r="K211" s="310"/>
      <c r="L211" s="43"/>
      <c r="M211" s="311" t="s">
        <v>1</v>
      </c>
      <c r="N211" s="312" t="s">
        <v>43</v>
      </c>
      <c r="O211" s="313"/>
      <c r="P211" s="313"/>
      <c r="Q211" s="313"/>
      <c r="R211" s="313"/>
      <c r="S211" s="313"/>
      <c r="T211" s="314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7" t="s">
        <v>856</v>
      </c>
      <c r="AU211" s="17" t="s">
        <v>86</v>
      </c>
      <c r="AY211" s="17" t="s">
        <v>856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86</v>
      </c>
      <c r="BK211" s="145">
        <f>I211*H211</f>
        <v>0</v>
      </c>
    </row>
    <row r="212" s="2" customFormat="1" ht="6.96" customHeight="1">
      <c r="A212" s="40"/>
      <c r="B212" s="68"/>
      <c r="C212" s="69"/>
      <c r="D212" s="69"/>
      <c r="E212" s="69"/>
      <c r="F212" s="69"/>
      <c r="G212" s="69"/>
      <c r="H212" s="69"/>
      <c r="I212" s="69"/>
      <c r="J212" s="69"/>
      <c r="K212" s="69"/>
      <c r="L212" s="43"/>
      <c r="M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</sheetData>
  <sheetProtection sheet="1" autoFilter="0" formatColumns="0" formatRows="0" objects="1" scenarios="1" spinCount="100000" saltValue="B35U05bj9nwlS/SifJUxoIDJZveAjPb+XfwdZ3+TKeucq2I39dL6409MvD3TBo0rjGh4JwsPf1ulM94VvUcelw==" hashValue="P4pTrOnK7oyF+1QysoqiwuVKNIzHX5LYbMIA8TgOORN1BZrrCYxUCSbWrRY4zaNfaCXjglJ9/lgbHErFajZHRA==" algorithmName="SHA-512" password="CC35"/>
  <autoFilter ref="C131:K211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dataValidations count="2">
    <dataValidation type="list" allowBlank="1" showInputMessage="1" showErrorMessage="1" error="Povoleny jsou hodnoty K, M." sqref="D209:D212">
      <formula1>"K, M"</formula1>
    </dataValidation>
    <dataValidation type="list" allowBlank="1" showInputMessage="1" showErrorMessage="1" error="Povoleny jsou hodnoty základní, snížená, zákl. přenesená, sníž. přenesená, nulová." sqref="N209:N212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20"/>
      <c r="AT3" s="17" t="s">
        <v>88</v>
      </c>
    </row>
    <row r="4" s="1" customFormat="1" ht="24.96" customHeight="1">
      <c r="B4" s="20"/>
      <c r="D4" s="155" t="s">
        <v>104</v>
      </c>
      <c r="L4" s="20"/>
      <c r="M4" s="156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7" t="s">
        <v>16</v>
      </c>
      <c r="L6" s="20"/>
    </row>
    <row r="7" s="1" customFormat="1" ht="16.5" customHeight="1">
      <c r="B7" s="20"/>
      <c r="E7" s="158" t="str">
        <f>'Rekapitulace stavby'!K6</f>
        <v>Stavební úpravy smuteční síně ve Varnsdorfu - úprava toalet</v>
      </c>
      <c r="F7" s="157"/>
      <c r="G7" s="157"/>
      <c r="H7" s="157"/>
      <c r="L7" s="20"/>
    </row>
    <row r="8" s="2" customFormat="1" ht="12" customHeight="1">
      <c r="A8" s="40"/>
      <c r="B8" s="43"/>
      <c r="C8" s="40"/>
      <c r="D8" s="157" t="s">
        <v>105</v>
      </c>
      <c r="E8" s="40"/>
      <c r="F8" s="40"/>
      <c r="G8" s="40"/>
      <c r="H8" s="40"/>
      <c r="I8" s="40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59" t="s">
        <v>1020</v>
      </c>
      <c r="F9" s="40"/>
      <c r="G9" s="40"/>
      <c r="H9" s="40"/>
      <c r="I9" s="40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7" t="s">
        <v>18</v>
      </c>
      <c r="E11" s="40"/>
      <c r="F11" s="160" t="s">
        <v>1</v>
      </c>
      <c r="G11" s="40"/>
      <c r="H11" s="40"/>
      <c r="I11" s="157" t="s">
        <v>19</v>
      </c>
      <c r="J11" s="160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7" t="s">
        <v>20</v>
      </c>
      <c r="E12" s="40"/>
      <c r="F12" s="160" t="s">
        <v>34</v>
      </c>
      <c r="G12" s="40"/>
      <c r="H12" s="40"/>
      <c r="I12" s="157" t="s">
        <v>22</v>
      </c>
      <c r="J12" s="161" t="str">
        <f>'Rekapitulace stavby'!AN8</f>
        <v>5. 11. 2022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7" t="s">
        <v>24</v>
      </c>
      <c r="E14" s="40"/>
      <c r="F14" s="40"/>
      <c r="G14" s="40"/>
      <c r="H14" s="40"/>
      <c r="I14" s="157" t="s">
        <v>25</v>
      </c>
      <c r="J14" s="160" t="str">
        <f>IF('Rekapitulace stavby'!AN10="","",'Rekapitulace stavby'!AN10)</f>
        <v/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60" t="str">
        <f>IF('Rekapitulace stavby'!E11="","",'Rekapitulace stavby'!E11)</f>
        <v>Město Varnsdorf</v>
      </c>
      <c r="F15" s="40"/>
      <c r="G15" s="40"/>
      <c r="H15" s="40"/>
      <c r="I15" s="157" t="s">
        <v>27</v>
      </c>
      <c r="J15" s="160" t="str">
        <f>IF('Rekapitulace stavby'!AN11="","",'Rekapitulace stavby'!AN11)</f>
        <v/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7" t="s">
        <v>28</v>
      </c>
      <c r="E17" s="40"/>
      <c r="F17" s="40"/>
      <c r="G17" s="40"/>
      <c r="H17" s="40"/>
      <c r="I17" s="157" t="s">
        <v>25</v>
      </c>
      <c r="J17" s="33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3" t="str">
        <f>'Rekapitulace stavby'!E14</f>
        <v>Vyplň údaj</v>
      </c>
      <c r="F18" s="160"/>
      <c r="G18" s="160"/>
      <c r="H18" s="160"/>
      <c r="I18" s="157" t="s">
        <v>27</v>
      </c>
      <c r="J18" s="33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7" t="s">
        <v>30</v>
      </c>
      <c r="E20" s="40"/>
      <c r="F20" s="40"/>
      <c r="G20" s="40"/>
      <c r="H20" s="40"/>
      <c r="I20" s="157" t="s">
        <v>25</v>
      </c>
      <c r="J20" s="160" t="str">
        <f>IF('Rekapitulace stavby'!AN16="","",'Rekapitulace stavby'!AN16)</f>
        <v/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60" t="str">
        <f>IF('Rekapitulace stavby'!E17="","",'Rekapitulace stavby'!E17)</f>
        <v>Ing. Václav Jára, ForWood</v>
      </c>
      <c r="F21" s="40"/>
      <c r="G21" s="40"/>
      <c r="H21" s="40"/>
      <c r="I21" s="157" t="s">
        <v>27</v>
      </c>
      <c r="J21" s="160" t="str">
        <f>IF('Rekapitulace stavby'!AN17="","",'Rekapitulace stavby'!AN17)</f>
        <v/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7" t="s">
        <v>33</v>
      </c>
      <c r="E23" s="40"/>
      <c r="F23" s="40"/>
      <c r="G23" s="40"/>
      <c r="H23" s="40"/>
      <c r="I23" s="157" t="s">
        <v>25</v>
      </c>
      <c r="J23" s="160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60" t="str">
        <f>IF('Rekapitulace stavby'!E20="","",'Rekapitulace stavby'!E20)</f>
        <v xml:space="preserve"> </v>
      </c>
      <c r="F24" s="40"/>
      <c r="G24" s="40"/>
      <c r="H24" s="40"/>
      <c r="I24" s="157" t="s">
        <v>27</v>
      </c>
      <c r="J24" s="160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7" t="s">
        <v>35</v>
      </c>
      <c r="E26" s="40"/>
      <c r="F26" s="40"/>
      <c r="G26" s="40"/>
      <c r="H26" s="40"/>
      <c r="I26" s="40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62"/>
      <c r="B27" s="163"/>
      <c r="C27" s="162"/>
      <c r="D27" s="162"/>
      <c r="E27" s="164" t="s">
        <v>1</v>
      </c>
      <c r="F27" s="164"/>
      <c r="G27" s="164"/>
      <c r="H27" s="164"/>
      <c r="I27" s="162"/>
      <c r="J27" s="162"/>
      <c r="K27" s="162"/>
      <c r="L27" s="165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6"/>
      <c r="E29" s="166"/>
      <c r="F29" s="166"/>
      <c r="G29" s="166"/>
      <c r="H29" s="166"/>
      <c r="I29" s="166"/>
      <c r="J29" s="166"/>
      <c r="K29" s="16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60" t="s">
        <v>108</v>
      </c>
      <c r="E30" s="40"/>
      <c r="F30" s="40"/>
      <c r="G30" s="40"/>
      <c r="H30" s="40"/>
      <c r="I30" s="40"/>
      <c r="J30" s="167">
        <f>J96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3"/>
      <c r="C31" s="40"/>
      <c r="D31" s="168" t="s">
        <v>98</v>
      </c>
      <c r="E31" s="40"/>
      <c r="F31" s="40"/>
      <c r="G31" s="40"/>
      <c r="H31" s="40"/>
      <c r="I31" s="40"/>
      <c r="J31" s="167">
        <f>J102</f>
        <v>0</v>
      </c>
      <c r="K31" s="40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3"/>
      <c r="C32" s="40"/>
      <c r="D32" s="169" t="s">
        <v>38</v>
      </c>
      <c r="E32" s="40"/>
      <c r="F32" s="40"/>
      <c r="G32" s="40"/>
      <c r="H32" s="40"/>
      <c r="I32" s="40"/>
      <c r="J32" s="170">
        <f>ROUND(J30 + J31,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3"/>
      <c r="C33" s="40"/>
      <c r="D33" s="166"/>
      <c r="E33" s="166"/>
      <c r="F33" s="166"/>
      <c r="G33" s="166"/>
      <c r="H33" s="166"/>
      <c r="I33" s="166"/>
      <c r="J33" s="166"/>
      <c r="K33" s="166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3"/>
      <c r="C34" s="40"/>
      <c r="D34" s="40"/>
      <c r="E34" s="40"/>
      <c r="F34" s="171" t="s">
        <v>40</v>
      </c>
      <c r="G34" s="40"/>
      <c r="H34" s="40"/>
      <c r="I34" s="171" t="s">
        <v>39</v>
      </c>
      <c r="J34" s="171" t="s">
        <v>41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3"/>
      <c r="C35" s="40"/>
      <c r="D35" s="172" t="s">
        <v>42</v>
      </c>
      <c r="E35" s="157" t="s">
        <v>43</v>
      </c>
      <c r="F35" s="173">
        <f>ROUND((ROUND((SUM(BE102:BE109) + SUM(BE129:BE163)),  2) + SUM(BE165:BE167)), 2)</f>
        <v>0</v>
      </c>
      <c r="G35" s="40"/>
      <c r="H35" s="40"/>
      <c r="I35" s="174">
        <v>0.20999999999999999</v>
      </c>
      <c r="J35" s="173">
        <f>ROUND((ROUND(((SUM(BE102:BE109) + SUM(BE129:BE163))*I35),  2) + (SUM(BE165:BE167)*I35)),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157" t="s">
        <v>44</v>
      </c>
      <c r="F36" s="173">
        <f>ROUND((ROUND((SUM(BF102:BF109) + SUM(BF129:BF163)),  2) + SUM(BF165:BF167)), 2)</f>
        <v>0</v>
      </c>
      <c r="G36" s="40"/>
      <c r="H36" s="40"/>
      <c r="I36" s="174">
        <v>0.14999999999999999</v>
      </c>
      <c r="J36" s="173">
        <f>ROUND((ROUND(((SUM(BF102:BF109) + SUM(BF129:BF163))*I36),  2) + (SUM(BF165:BF167)*I36)),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3"/>
      <c r="C37" s="40"/>
      <c r="D37" s="40"/>
      <c r="E37" s="157" t="s">
        <v>45</v>
      </c>
      <c r="F37" s="173">
        <f>ROUND((ROUND((SUM(BG102:BG109) + SUM(BG129:BG163)),  2) + SUM(BG165:BG167)), 2)</f>
        <v>0</v>
      </c>
      <c r="G37" s="40"/>
      <c r="H37" s="40"/>
      <c r="I37" s="174">
        <v>0.20999999999999999</v>
      </c>
      <c r="J37" s="17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3"/>
      <c r="C38" s="40"/>
      <c r="D38" s="40"/>
      <c r="E38" s="157" t="s">
        <v>46</v>
      </c>
      <c r="F38" s="173">
        <f>ROUND((ROUND((SUM(BH102:BH109) + SUM(BH129:BH163)),  2) + SUM(BH165:BH167)), 2)</f>
        <v>0</v>
      </c>
      <c r="G38" s="40"/>
      <c r="H38" s="40"/>
      <c r="I38" s="174">
        <v>0.14999999999999999</v>
      </c>
      <c r="J38" s="173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7" t="s">
        <v>47</v>
      </c>
      <c r="F39" s="173">
        <f>ROUND((ROUND((SUM(BI102:BI109) + SUM(BI129:BI163)),  2) + SUM(BI165:BI167)), 2)</f>
        <v>0</v>
      </c>
      <c r="G39" s="40"/>
      <c r="H39" s="40"/>
      <c r="I39" s="174">
        <v>0</v>
      </c>
      <c r="J39" s="17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3"/>
      <c r="C40" s="40"/>
      <c r="D40" s="40"/>
      <c r="E40" s="40"/>
      <c r="F40" s="40"/>
      <c r="G40" s="40"/>
      <c r="H40" s="40"/>
      <c r="I40" s="40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3"/>
      <c r="C41" s="175"/>
      <c r="D41" s="176" t="s">
        <v>48</v>
      </c>
      <c r="E41" s="177"/>
      <c r="F41" s="177"/>
      <c r="G41" s="178" t="s">
        <v>49</v>
      </c>
      <c r="H41" s="179" t="s">
        <v>50</v>
      </c>
      <c r="I41" s="177"/>
      <c r="J41" s="180">
        <f>SUM(J32:J39)</f>
        <v>0</v>
      </c>
      <c r="K41" s="181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5"/>
      <c r="D50" s="182" t="s">
        <v>51</v>
      </c>
      <c r="E50" s="183"/>
      <c r="F50" s="183"/>
      <c r="G50" s="182" t="s">
        <v>52</v>
      </c>
      <c r="H50" s="183"/>
      <c r="I50" s="183"/>
      <c r="J50" s="183"/>
      <c r="K50" s="183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84" t="s">
        <v>53</v>
      </c>
      <c r="E61" s="185"/>
      <c r="F61" s="186" t="s">
        <v>54</v>
      </c>
      <c r="G61" s="184" t="s">
        <v>53</v>
      </c>
      <c r="H61" s="185"/>
      <c r="I61" s="185"/>
      <c r="J61" s="187" t="s">
        <v>54</v>
      </c>
      <c r="K61" s="185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82" t="s">
        <v>55</v>
      </c>
      <c r="E65" s="188"/>
      <c r="F65" s="188"/>
      <c r="G65" s="182" t="s">
        <v>56</v>
      </c>
      <c r="H65" s="188"/>
      <c r="I65" s="188"/>
      <c r="J65" s="188"/>
      <c r="K65" s="188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84" t="s">
        <v>53</v>
      </c>
      <c r="E76" s="185"/>
      <c r="F76" s="186" t="s">
        <v>54</v>
      </c>
      <c r="G76" s="184" t="s">
        <v>53</v>
      </c>
      <c r="H76" s="185"/>
      <c r="I76" s="185"/>
      <c r="J76" s="187" t="s">
        <v>54</v>
      </c>
      <c r="K76" s="185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109</v>
      </c>
      <c r="D82" s="42"/>
      <c r="E82" s="42"/>
      <c r="F82" s="42"/>
      <c r="G82" s="42"/>
      <c r="H82" s="42"/>
      <c r="I82" s="42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42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3" t="str">
        <f>E7</f>
        <v>Stavební úpravy smuteční síně ve Varnsdorfu - úprava toalet</v>
      </c>
      <c r="F85" s="32"/>
      <c r="G85" s="32"/>
      <c r="H85" s="32"/>
      <c r="I85" s="42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2" t="s">
        <v>105</v>
      </c>
      <c r="D86" s="42"/>
      <c r="E86" s="42"/>
      <c r="F86" s="42"/>
      <c r="G86" s="42"/>
      <c r="H86" s="42"/>
      <c r="I86" s="42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SO 701_02 - ÚT + VZT</v>
      </c>
      <c r="F87" s="42"/>
      <c r="G87" s="42"/>
      <c r="H87" s="42"/>
      <c r="I87" s="42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2" t="s">
        <v>20</v>
      </c>
      <c r="D89" s="42"/>
      <c r="E89" s="42"/>
      <c r="F89" s="27" t="str">
        <f>F12</f>
        <v xml:space="preserve"> </v>
      </c>
      <c r="G89" s="42"/>
      <c r="H89" s="42"/>
      <c r="I89" s="32" t="s">
        <v>22</v>
      </c>
      <c r="J89" s="81" t="str">
        <f>IF(J12="","",J12)</f>
        <v>5. 11. 2022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5.65" customHeight="1">
      <c r="A91" s="40"/>
      <c r="B91" s="41"/>
      <c r="C91" s="32" t="s">
        <v>24</v>
      </c>
      <c r="D91" s="42"/>
      <c r="E91" s="42"/>
      <c r="F91" s="27" t="str">
        <f>E15</f>
        <v>Město Varnsdorf</v>
      </c>
      <c r="G91" s="42"/>
      <c r="H91" s="42"/>
      <c r="I91" s="32" t="s">
        <v>30</v>
      </c>
      <c r="J91" s="36" t="str">
        <f>E21</f>
        <v>Ing. Václav Jára, ForWood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2" t="s">
        <v>28</v>
      </c>
      <c r="D92" s="42"/>
      <c r="E92" s="42"/>
      <c r="F92" s="27" t="str">
        <f>IF(E18="","",E18)</f>
        <v>Vyplň údaj</v>
      </c>
      <c r="G92" s="42"/>
      <c r="H92" s="42"/>
      <c r="I92" s="32" t="s">
        <v>33</v>
      </c>
      <c r="J92" s="36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4" t="s">
        <v>110</v>
      </c>
      <c r="D94" s="151"/>
      <c r="E94" s="151"/>
      <c r="F94" s="151"/>
      <c r="G94" s="151"/>
      <c r="H94" s="151"/>
      <c r="I94" s="151"/>
      <c r="J94" s="195" t="s">
        <v>111</v>
      </c>
      <c r="K94" s="15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6" t="s">
        <v>112</v>
      </c>
      <c r="D96" s="42"/>
      <c r="E96" s="42"/>
      <c r="F96" s="42"/>
      <c r="G96" s="42"/>
      <c r="H96" s="42"/>
      <c r="I96" s="42"/>
      <c r="J96" s="112">
        <f>J129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7" t="s">
        <v>113</v>
      </c>
    </row>
    <row r="97" s="9" customFormat="1" ht="24.96" customHeight="1">
      <c r="A97" s="9"/>
      <c r="B97" s="197"/>
      <c r="C97" s="198"/>
      <c r="D97" s="199" t="s">
        <v>1021</v>
      </c>
      <c r="E97" s="200"/>
      <c r="F97" s="200"/>
      <c r="G97" s="200"/>
      <c r="H97" s="200"/>
      <c r="I97" s="200"/>
      <c r="J97" s="201">
        <f>J130</f>
        <v>0</v>
      </c>
      <c r="K97" s="198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7"/>
      <c r="C98" s="198"/>
      <c r="D98" s="199" t="s">
        <v>1022</v>
      </c>
      <c r="E98" s="200"/>
      <c r="F98" s="200"/>
      <c r="G98" s="200"/>
      <c r="H98" s="200"/>
      <c r="I98" s="200"/>
      <c r="J98" s="201">
        <f>J136</f>
        <v>0</v>
      </c>
      <c r="K98" s="198"/>
      <c r="L98" s="20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1.84" customHeight="1">
      <c r="A99" s="9"/>
      <c r="B99" s="197"/>
      <c r="C99" s="198"/>
      <c r="D99" s="209" t="s">
        <v>135</v>
      </c>
      <c r="E99" s="198"/>
      <c r="F99" s="198"/>
      <c r="G99" s="198"/>
      <c r="H99" s="198"/>
      <c r="I99" s="198"/>
      <c r="J99" s="210">
        <f>J164</f>
        <v>0</v>
      </c>
      <c r="K99" s="198"/>
      <c r="L99" s="20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29.28" customHeight="1">
      <c r="A102" s="40"/>
      <c r="B102" s="41"/>
      <c r="C102" s="196" t="s">
        <v>136</v>
      </c>
      <c r="D102" s="42"/>
      <c r="E102" s="42"/>
      <c r="F102" s="42"/>
      <c r="G102" s="42"/>
      <c r="H102" s="42"/>
      <c r="I102" s="42"/>
      <c r="J102" s="211">
        <f>ROUND(J103 + J104 + J105 + J106 + J107 + J108,2)</f>
        <v>0</v>
      </c>
      <c r="K102" s="42"/>
      <c r="L102" s="65"/>
      <c r="N102" s="212" t="s">
        <v>42</v>
      </c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8" customHeight="1">
      <c r="A103" s="40"/>
      <c r="B103" s="41"/>
      <c r="C103" s="42"/>
      <c r="D103" s="146" t="s">
        <v>137</v>
      </c>
      <c r="E103" s="139"/>
      <c r="F103" s="139"/>
      <c r="G103" s="42"/>
      <c r="H103" s="42"/>
      <c r="I103" s="42"/>
      <c r="J103" s="140">
        <v>0</v>
      </c>
      <c r="K103" s="42"/>
      <c r="L103" s="213"/>
      <c r="M103" s="214"/>
      <c r="N103" s="215" t="s">
        <v>43</v>
      </c>
      <c r="O103" s="214"/>
      <c r="P103" s="214"/>
      <c r="Q103" s="214"/>
      <c r="R103" s="214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7" t="s">
        <v>138</v>
      </c>
      <c r="AZ103" s="214"/>
      <c r="BA103" s="214"/>
      <c r="BB103" s="214"/>
      <c r="BC103" s="214"/>
      <c r="BD103" s="214"/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217" t="s">
        <v>86</v>
      </c>
      <c r="BK103" s="214"/>
      <c r="BL103" s="214"/>
      <c r="BM103" s="214"/>
    </row>
    <row r="104" s="2" customFormat="1" ht="18" customHeight="1">
      <c r="A104" s="40"/>
      <c r="B104" s="41"/>
      <c r="C104" s="42"/>
      <c r="D104" s="146" t="s">
        <v>139</v>
      </c>
      <c r="E104" s="139"/>
      <c r="F104" s="139"/>
      <c r="G104" s="42"/>
      <c r="H104" s="42"/>
      <c r="I104" s="42"/>
      <c r="J104" s="140">
        <v>0</v>
      </c>
      <c r="K104" s="42"/>
      <c r="L104" s="213"/>
      <c r="M104" s="214"/>
      <c r="N104" s="215" t="s">
        <v>43</v>
      </c>
      <c r="O104" s="214"/>
      <c r="P104" s="214"/>
      <c r="Q104" s="214"/>
      <c r="R104" s="214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7" t="s">
        <v>138</v>
      </c>
      <c r="AZ104" s="214"/>
      <c r="BA104" s="214"/>
      <c r="BB104" s="214"/>
      <c r="BC104" s="214"/>
      <c r="BD104" s="214"/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217" t="s">
        <v>86</v>
      </c>
      <c r="BK104" s="214"/>
      <c r="BL104" s="214"/>
      <c r="BM104" s="214"/>
    </row>
    <row r="105" s="2" customFormat="1" ht="18" customHeight="1">
      <c r="A105" s="40"/>
      <c r="B105" s="41"/>
      <c r="C105" s="42"/>
      <c r="D105" s="146" t="s">
        <v>140</v>
      </c>
      <c r="E105" s="139"/>
      <c r="F105" s="139"/>
      <c r="G105" s="42"/>
      <c r="H105" s="42"/>
      <c r="I105" s="42"/>
      <c r="J105" s="140">
        <v>0</v>
      </c>
      <c r="K105" s="42"/>
      <c r="L105" s="213"/>
      <c r="M105" s="214"/>
      <c r="N105" s="215" t="s">
        <v>43</v>
      </c>
      <c r="O105" s="214"/>
      <c r="P105" s="214"/>
      <c r="Q105" s="214"/>
      <c r="R105" s="214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7" t="s">
        <v>138</v>
      </c>
      <c r="AZ105" s="214"/>
      <c r="BA105" s="214"/>
      <c r="BB105" s="214"/>
      <c r="BC105" s="214"/>
      <c r="BD105" s="214"/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217" t="s">
        <v>86</v>
      </c>
      <c r="BK105" s="214"/>
      <c r="BL105" s="214"/>
      <c r="BM105" s="214"/>
    </row>
    <row r="106" s="2" customFormat="1" ht="18" customHeight="1">
      <c r="A106" s="40"/>
      <c r="B106" s="41"/>
      <c r="C106" s="42"/>
      <c r="D106" s="146" t="s">
        <v>141</v>
      </c>
      <c r="E106" s="139"/>
      <c r="F106" s="139"/>
      <c r="G106" s="42"/>
      <c r="H106" s="42"/>
      <c r="I106" s="42"/>
      <c r="J106" s="140">
        <v>0</v>
      </c>
      <c r="K106" s="42"/>
      <c r="L106" s="213"/>
      <c r="M106" s="214"/>
      <c r="N106" s="215" t="s">
        <v>43</v>
      </c>
      <c r="O106" s="214"/>
      <c r="P106" s="214"/>
      <c r="Q106" s="214"/>
      <c r="R106" s="214"/>
      <c r="S106" s="216"/>
      <c r="T106" s="216"/>
      <c r="U106" s="216"/>
      <c r="V106" s="216"/>
      <c r="W106" s="216"/>
      <c r="X106" s="216"/>
      <c r="Y106" s="216"/>
      <c r="Z106" s="216"/>
      <c r="AA106" s="216"/>
      <c r="AB106" s="216"/>
      <c r="AC106" s="216"/>
      <c r="AD106" s="216"/>
      <c r="AE106" s="216"/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7" t="s">
        <v>138</v>
      </c>
      <c r="AZ106" s="214"/>
      <c r="BA106" s="214"/>
      <c r="BB106" s="214"/>
      <c r="BC106" s="214"/>
      <c r="BD106" s="214"/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217" t="s">
        <v>86</v>
      </c>
      <c r="BK106" s="214"/>
      <c r="BL106" s="214"/>
      <c r="BM106" s="214"/>
    </row>
    <row r="107" s="2" customFormat="1" ht="18" customHeight="1">
      <c r="A107" s="40"/>
      <c r="B107" s="41"/>
      <c r="C107" s="42"/>
      <c r="D107" s="146" t="s">
        <v>142</v>
      </c>
      <c r="E107" s="139"/>
      <c r="F107" s="139"/>
      <c r="G107" s="42"/>
      <c r="H107" s="42"/>
      <c r="I107" s="42"/>
      <c r="J107" s="140">
        <v>0</v>
      </c>
      <c r="K107" s="42"/>
      <c r="L107" s="213"/>
      <c r="M107" s="214"/>
      <c r="N107" s="215" t="s">
        <v>43</v>
      </c>
      <c r="O107" s="214"/>
      <c r="P107" s="214"/>
      <c r="Q107" s="214"/>
      <c r="R107" s="214"/>
      <c r="S107" s="216"/>
      <c r="T107" s="216"/>
      <c r="U107" s="216"/>
      <c r="V107" s="21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7" t="s">
        <v>138</v>
      </c>
      <c r="AZ107" s="214"/>
      <c r="BA107" s="214"/>
      <c r="BB107" s="214"/>
      <c r="BC107" s="214"/>
      <c r="BD107" s="214"/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217" t="s">
        <v>86</v>
      </c>
      <c r="BK107" s="214"/>
      <c r="BL107" s="214"/>
      <c r="BM107" s="214"/>
    </row>
    <row r="108" s="2" customFormat="1" ht="18" customHeight="1">
      <c r="A108" s="40"/>
      <c r="B108" s="41"/>
      <c r="C108" s="42"/>
      <c r="D108" s="139" t="s">
        <v>143</v>
      </c>
      <c r="E108" s="42"/>
      <c r="F108" s="42"/>
      <c r="G108" s="42"/>
      <c r="H108" s="42"/>
      <c r="I108" s="42"/>
      <c r="J108" s="140">
        <f>ROUND(J30*T108,2)</f>
        <v>0</v>
      </c>
      <c r="K108" s="42"/>
      <c r="L108" s="213"/>
      <c r="M108" s="214"/>
      <c r="N108" s="215" t="s">
        <v>43</v>
      </c>
      <c r="O108" s="214"/>
      <c r="P108" s="214"/>
      <c r="Q108" s="214"/>
      <c r="R108" s="214"/>
      <c r="S108" s="216"/>
      <c r="T108" s="216"/>
      <c r="U108" s="216"/>
      <c r="V108" s="21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7" t="s">
        <v>144</v>
      </c>
      <c r="AZ108" s="214"/>
      <c r="BA108" s="214"/>
      <c r="BB108" s="214"/>
      <c r="BC108" s="214"/>
      <c r="BD108" s="214"/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217" t="s">
        <v>86</v>
      </c>
      <c r="BK108" s="214"/>
      <c r="BL108" s="214"/>
      <c r="BM108" s="214"/>
    </row>
    <row r="109" s="2" customForma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29.28" customHeight="1">
      <c r="A110" s="40"/>
      <c r="B110" s="41"/>
      <c r="C110" s="150" t="s">
        <v>103</v>
      </c>
      <c r="D110" s="151"/>
      <c r="E110" s="151"/>
      <c r="F110" s="151"/>
      <c r="G110" s="151"/>
      <c r="H110" s="151"/>
      <c r="I110" s="151"/>
      <c r="J110" s="152">
        <f>ROUND(J96+J102,2)</f>
        <v>0</v>
      </c>
      <c r="K110" s="151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5" s="2" customFormat="1" ht="6.96" customHeight="1">
      <c r="A115" s="40"/>
      <c r="B115" s="70"/>
      <c r="C115" s="71"/>
      <c r="D115" s="71"/>
      <c r="E115" s="71"/>
      <c r="F115" s="71"/>
      <c r="G115" s="71"/>
      <c r="H115" s="71"/>
      <c r="I115" s="71"/>
      <c r="J115" s="71"/>
      <c r="K115" s="71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24.96" customHeight="1">
      <c r="A116" s="40"/>
      <c r="B116" s="41"/>
      <c r="C116" s="23" t="s">
        <v>145</v>
      </c>
      <c r="D116" s="42"/>
      <c r="E116" s="42"/>
      <c r="F116" s="42"/>
      <c r="G116" s="42"/>
      <c r="H116" s="42"/>
      <c r="I116" s="42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2" customHeight="1">
      <c r="A118" s="40"/>
      <c r="B118" s="41"/>
      <c r="C118" s="32" t="s">
        <v>16</v>
      </c>
      <c r="D118" s="42"/>
      <c r="E118" s="42"/>
      <c r="F118" s="42"/>
      <c r="G118" s="42"/>
      <c r="H118" s="42"/>
      <c r="I118" s="42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6.5" customHeight="1">
      <c r="A119" s="40"/>
      <c r="B119" s="41"/>
      <c r="C119" s="42"/>
      <c r="D119" s="42"/>
      <c r="E119" s="193" t="str">
        <f>E7</f>
        <v>Stavební úpravy smuteční síně ve Varnsdorfu - úprava toalet</v>
      </c>
      <c r="F119" s="32"/>
      <c r="G119" s="32"/>
      <c r="H119" s="32"/>
      <c r="I119" s="42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2" customHeight="1">
      <c r="A120" s="40"/>
      <c r="B120" s="41"/>
      <c r="C120" s="32" t="s">
        <v>105</v>
      </c>
      <c r="D120" s="42"/>
      <c r="E120" s="42"/>
      <c r="F120" s="42"/>
      <c r="G120" s="42"/>
      <c r="H120" s="42"/>
      <c r="I120" s="42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6.5" customHeight="1">
      <c r="A121" s="40"/>
      <c r="B121" s="41"/>
      <c r="C121" s="42"/>
      <c r="D121" s="42"/>
      <c r="E121" s="78" t="str">
        <f>E9</f>
        <v>SO 701_02 - ÚT + VZT</v>
      </c>
      <c r="F121" s="42"/>
      <c r="G121" s="42"/>
      <c r="H121" s="42"/>
      <c r="I121" s="42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6.96" customHeight="1">
      <c r="A122" s="40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2" t="s">
        <v>20</v>
      </c>
      <c r="D123" s="42"/>
      <c r="E123" s="42"/>
      <c r="F123" s="27" t="str">
        <f>F12</f>
        <v xml:space="preserve"> </v>
      </c>
      <c r="G123" s="42"/>
      <c r="H123" s="42"/>
      <c r="I123" s="32" t="s">
        <v>22</v>
      </c>
      <c r="J123" s="81" t="str">
        <f>IF(J12="","",J12)</f>
        <v>5. 11. 2022</v>
      </c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25.65" customHeight="1">
      <c r="A125" s="40"/>
      <c r="B125" s="41"/>
      <c r="C125" s="32" t="s">
        <v>24</v>
      </c>
      <c r="D125" s="42"/>
      <c r="E125" s="42"/>
      <c r="F125" s="27" t="str">
        <f>E15</f>
        <v>Město Varnsdorf</v>
      </c>
      <c r="G125" s="42"/>
      <c r="H125" s="42"/>
      <c r="I125" s="32" t="s">
        <v>30</v>
      </c>
      <c r="J125" s="36" t="str">
        <f>E21</f>
        <v>Ing. Václav Jára, ForWood</v>
      </c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5.15" customHeight="1">
      <c r="A126" s="40"/>
      <c r="B126" s="41"/>
      <c r="C126" s="32" t="s">
        <v>28</v>
      </c>
      <c r="D126" s="42"/>
      <c r="E126" s="42"/>
      <c r="F126" s="27" t="str">
        <f>IF(E18="","",E18)</f>
        <v>Vyplň údaj</v>
      </c>
      <c r="G126" s="42"/>
      <c r="H126" s="42"/>
      <c r="I126" s="32" t="s">
        <v>33</v>
      </c>
      <c r="J126" s="36" t="str">
        <f>E24</f>
        <v xml:space="preserve"> </v>
      </c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0.32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11" customFormat="1" ht="29.28" customHeight="1">
      <c r="A128" s="219"/>
      <c r="B128" s="220"/>
      <c r="C128" s="221" t="s">
        <v>146</v>
      </c>
      <c r="D128" s="222" t="s">
        <v>63</v>
      </c>
      <c r="E128" s="222" t="s">
        <v>59</v>
      </c>
      <c r="F128" s="222" t="s">
        <v>60</v>
      </c>
      <c r="G128" s="222" t="s">
        <v>147</v>
      </c>
      <c r="H128" s="222" t="s">
        <v>148</v>
      </c>
      <c r="I128" s="222" t="s">
        <v>149</v>
      </c>
      <c r="J128" s="222" t="s">
        <v>111</v>
      </c>
      <c r="K128" s="223" t="s">
        <v>150</v>
      </c>
      <c r="L128" s="224"/>
      <c r="M128" s="102" t="s">
        <v>1</v>
      </c>
      <c r="N128" s="103" t="s">
        <v>42</v>
      </c>
      <c r="O128" s="103" t="s">
        <v>151</v>
      </c>
      <c r="P128" s="103" t="s">
        <v>152</v>
      </c>
      <c r="Q128" s="103" t="s">
        <v>153</v>
      </c>
      <c r="R128" s="103" t="s">
        <v>154</v>
      </c>
      <c r="S128" s="103" t="s">
        <v>155</v>
      </c>
      <c r="T128" s="104" t="s">
        <v>156</v>
      </c>
      <c r="U128" s="219"/>
      <c r="V128" s="219"/>
      <c r="W128" s="219"/>
      <c r="X128" s="219"/>
      <c r="Y128" s="219"/>
      <c r="Z128" s="219"/>
      <c r="AA128" s="219"/>
      <c r="AB128" s="219"/>
      <c r="AC128" s="219"/>
      <c r="AD128" s="219"/>
      <c r="AE128" s="219"/>
    </row>
    <row r="129" s="2" customFormat="1" ht="22.8" customHeight="1">
      <c r="A129" s="40"/>
      <c r="B129" s="41"/>
      <c r="C129" s="109" t="s">
        <v>157</v>
      </c>
      <c r="D129" s="42"/>
      <c r="E129" s="42"/>
      <c r="F129" s="42"/>
      <c r="G129" s="42"/>
      <c r="H129" s="42"/>
      <c r="I129" s="42"/>
      <c r="J129" s="225">
        <f>BK129</f>
        <v>0</v>
      </c>
      <c r="K129" s="42"/>
      <c r="L129" s="43"/>
      <c r="M129" s="105"/>
      <c r="N129" s="226"/>
      <c r="O129" s="106"/>
      <c r="P129" s="227">
        <f>P130+P136+P164</f>
        <v>0</v>
      </c>
      <c r="Q129" s="106"/>
      <c r="R129" s="227">
        <f>R130+R136+R164</f>
        <v>0</v>
      </c>
      <c r="S129" s="106"/>
      <c r="T129" s="228">
        <f>T130+T136+T164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7" t="s">
        <v>77</v>
      </c>
      <c r="AU129" s="17" t="s">
        <v>113</v>
      </c>
      <c r="BK129" s="229">
        <f>BK130+BK136+BK164</f>
        <v>0</v>
      </c>
    </row>
    <row r="130" s="12" customFormat="1" ht="25.92" customHeight="1">
      <c r="A130" s="12"/>
      <c r="B130" s="230"/>
      <c r="C130" s="231"/>
      <c r="D130" s="232" t="s">
        <v>77</v>
      </c>
      <c r="E130" s="233" t="s">
        <v>939</v>
      </c>
      <c r="F130" s="233" t="s">
        <v>1023</v>
      </c>
      <c r="G130" s="231"/>
      <c r="H130" s="231"/>
      <c r="I130" s="234"/>
      <c r="J130" s="210">
        <f>BK130</f>
        <v>0</v>
      </c>
      <c r="K130" s="231"/>
      <c r="L130" s="235"/>
      <c r="M130" s="236"/>
      <c r="N130" s="237"/>
      <c r="O130" s="237"/>
      <c r="P130" s="238">
        <f>SUM(P131:P135)</f>
        <v>0</v>
      </c>
      <c r="Q130" s="237"/>
      <c r="R130" s="238">
        <f>SUM(R131:R135)</f>
        <v>0</v>
      </c>
      <c r="S130" s="237"/>
      <c r="T130" s="239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86</v>
      </c>
      <c r="AT130" s="241" t="s">
        <v>77</v>
      </c>
      <c r="AU130" s="241" t="s">
        <v>78</v>
      </c>
      <c r="AY130" s="240" t="s">
        <v>160</v>
      </c>
      <c r="BK130" s="242">
        <f>SUM(BK131:BK135)</f>
        <v>0</v>
      </c>
    </row>
    <row r="131" s="2" customFormat="1" ht="24.15" customHeight="1">
      <c r="A131" s="40"/>
      <c r="B131" s="41"/>
      <c r="C131" s="245" t="s">
        <v>78</v>
      </c>
      <c r="D131" s="245" t="s">
        <v>162</v>
      </c>
      <c r="E131" s="246" t="s">
        <v>1024</v>
      </c>
      <c r="F131" s="247" t="s">
        <v>1025</v>
      </c>
      <c r="G131" s="248" t="s">
        <v>943</v>
      </c>
      <c r="H131" s="249">
        <v>2</v>
      </c>
      <c r="I131" s="250"/>
      <c r="J131" s="251">
        <f>ROUND(I131*H131,2)</f>
        <v>0</v>
      </c>
      <c r="K131" s="247" t="s">
        <v>1</v>
      </c>
      <c r="L131" s="43"/>
      <c r="M131" s="252" t="s">
        <v>1</v>
      </c>
      <c r="N131" s="253" t="s">
        <v>43</v>
      </c>
      <c r="O131" s="93"/>
      <c r="P131" s="254">
        <f>O131*H131</f>
        <v>0</v>
      </c>
      <c r="Q131" s="254">
        <v>0</v>
      </c>
      <c r="R131" s="254">
        <f>Q131*H131</f>
        <v>0</v>
      </c>
      <c r="S131" s="254">
        <v>0</v>
      </c>
      <c r="T131" s="25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56" t="s">
        <v>167</v>
      </c>
      <c r="AT131" s="256" t="s">
        <v>162</v>
      </c>
      <c r="AU131" s="256" t="s">
        <v>86</v>
      </c>
      <c r="AY131" s="17" t="s">
        <v>160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86</v>
      </c>
      <c r="BK131" s="145">
        <f>ROUND(I131*H131,2)</f>
        <v>0</v>
      </c>
      <c r="BL131" s="17" t="s">
        <v>167</v>
      </c>
      <c r="BM131" s="256" t="s">
        <v>167</v>
      </c>
    </row>
    <row r="132" s="2" customFormat="1" ht="24.15" customHeight="1">
      <c r="A132" s="40"/>
      <c r="B132" s="41"/>
      <c r="C132" s="245" t="s">
        <v>78</v>
      </c>
      <c r="D132" s="245" t="s">
        <v>162</v>
      </c>
      <c r="E132" s="246" t="s">
        <v>1026</v>
      </c>
      <c r="F132" s="247" t="s">
        <v>1027</v>
      </c>
      <c r="G132" s="248" t="s">
        <v>943</v>
      </c>
      <c r="H132" s="249">
        <v>1</v>
      </c>
      <c r="I132" s="250"/>
      <c r="J132" s="251">
        <f>ROUND(I132*H132,2)</f>
        <v>0</v>
      </c>
      <c r="K132" s="247" t="s">
        <v>1</v>
      </c>
      <c r="L132" s="43"/>
      <c r="M132" s="252" t="s">
        <v>1</v>
      </c>
      <c r="N132" s="253" t="s">
        <v>43</v>
      </c>
      <c r="O132" s="93"/>
      <c r="P132" s="254">
        <f>O132*H132</f>
        <v>0</v>
      </c>
      <c r="Q132" s="254">
        <v>0</v>
      </c>
      <c r="R132" s="254">
        <f>Q132*H132</f>
        <v>0</v>
      </c>
      <c r="S132" s="254">
        <v>0</v>
      </c>
      <c r="T132" s="25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56" t="s">
        <v>167</v>
      </c>
      <c r="AT132" s="256" t="s">
        <v>162</v>
      </c>
      <c r="AU132" s="256" t="s">
        <v>86</v>
      </c>
      <c r="AY132" s="17" t="s">
        <v>160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86</v>
      </c>
      <c r="BK132" s="145">
        <f>ROUND(I132*H132,2)</f>
        <v>0</v>
      </c>
      <c r="BL132" s="17" t="s">
        <v>167</v>
      </c>
      <c r="BM132" s="256" t="s">
        <v>196</v>
      </c>
    </row>
    <row r="133" s="2" customFormat="1" ht="24.15" customHeight="1">
      <c r="A133" s="40"/>
      <c r="B133" s="41"/>
      <c r="C133" s="245" t="s">
        <v>78</v>
      </c>
      <c r="D133" s="245" t="s">
        <v>162</v>
      </c>
      <c r="E133" s="246" t="s">
        <v>1028</v>
      </c>
      <c r="F133" s="247" t="s">
        <v>1029</v>
      </c>
      <c r="G133" s="248" t="s">
        <v>943</v>
      </c>
      <c r="H133" s="249">
        <v>4</v>
      </c>
      <c r="I133" s="250"/>
      <c r="J133" s="251">
        <f>ROUND(I133*H133,2)</f>
        <v>0</v>
      </c>
      <c r="K133" s="247" t="s">
        <v>1</v>
      </c>
      <c r="L133" s="43"/>
      <c r="M133" s="252" t="s">
        <v>1</v>
      </c>
      <c r="N133" s="253" t="s">
        <v>43</v>
      </c>
      <c r="O133" s="93"/>
      <c r="P133" s="254">
        <f>O133*H133</f>
        <v>0</v>
      </c>
      <c r="Q133" s="254">
        <v>0</v>
      </c>
      <c r="R133" s="254">
        <f>Q133*H133</f>
        <v>0</v>
      </c>
      <c r="S133" s="254">
        <v>0</v>
      </c>
      <c r="T133" s="25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56" t="s">
        <v>167</v>
      </c>
      <c r="AT133" s="256" t="s">
        <v>162</v>
      </c>
      <c r="AU133" s="256" t="s">
        <v>86</v>
      </c>
      <c r="AY133" s="17" t="s">
        <v>160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86</v>
      </c>
      <c r="BK133" s="145">
        <f>ROUND(I133*H133,2)</f>
        <v>0</v>
      </c>
      <c r="BL133" s="17" t="s">
        <v>167</v>
      </c>
      <c r="BM133" s="256" t="s">
        <v>206</v>
      </c>
    </row>
    <row r="134" s="2" customFormat="1" ht="24.15" customHeight="1">
      <c r="A134" s="40"/>
      <c r="B134" s="41"/>
      <c r="C134" s="245" t="s">
        <v>78</v>
      </c>
      <c r="D134" s="245" t="s">
        <v>162</v>
      </c>
      <c r="E134" s="246" t="s">
        <v>1030</v>
      </c>
      <c r="F134" s="247" t="s">
        <v>1031</v>
      </c>
      <c r="G134" s="248" t="s">
        <v>1032</v>
      </c>
      <c r="H134" s="249">
        <v>7</v>
      </c>
      <c r="I134" s="250"/>
      <c r="J134" s="251">
        <f>ROUND(I134*H134,2)</f>
        <v>0</v>
      </c>
      <c r="K134" s="247" t="s">
        <v>1</v>
      </c>
      <c r="L134" s="43"/>
      <c r="M134" s="252" t="s">
        <v>1</v>
      </c>
      <c r="N134" s="253" t="s">
        <v>43</v>
      </c>
      <c r="O134" s="93"/>
      <c r="P134" s="254">
        <f>O134*H134</f>
        <v>0</v>
      </c>
      <c r="Q134" s="254">
        <v>0</v>
      </c>
      <c r="R134" s="254">
        <f>Q134*H134</f>
        <v>0</v>
      </c>
      <c r="S134" s="254">
        <v>0</v>
      </c>
      <c r="T134" s="25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56" t="s">
        <v>167</v>
      </c>
      <c r="AT134" s="256" t="s">
        <v>162</v>
      </c>
      <c r="AU134" s="256" t="s">
        <v>86</v>
      </c>
      <c r="AY134" s="17" t="s">
        <v>160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86</v>
      </c>
      <c r="BK134" s="145">
        <f>ROUND(I134*H134,2)</f>
        <v>0</v>
      </c>
      <c r="BL134" s="17" t="s">
        <v>167</v>
      </c>
      <c r="BM134" s="256" t="s">
        <v>216</v>
      </c>
    </row>
    <row r="135" s="2" customFormat="1" ht="16.5" customHeight="1">
      <c r="A135" s="40"/>
      <c r="B135" s="41"/>
      <c r="C135" s="245" t="s">
        <v>78</v>
      </c>
      <c r="D135" s="245" t="s">
        <v>162</v>
      </c>
      <c r="E135" s="246" t="s">
        <v>1033</v>
      </c>
      <c r="F135" s="247" t="s">
        <v>1034</v>
      </c>
      <c r="G135" s="248" t="s">
        <v>1032</v>
      </c>
      <c r="H135" s="249">
        <v>1</v>
      </c>
      <c r="I135" s="250"/>
      <c r="J135" s="251">
        <f>ROUND(I135*H135,2)</f>
        <v>0</v>
      </c>
      <c r="K135" s="247" t="s">
        <v>1</v>
      </c>
      <c r="L135" s="43"/>
      <c r="M135" s="252" t="s">
        <v>1</v>
      </c>
      <c r="N135" s="253" t="s">
        <v>43</v>
      </c>
      <c r="O135" s="93"/>
      <c r="P135" s="254">
        <f>O135*H135</f>
        <v>0</v>
      </c>
      <c r="Q135" s="254">
        <v>0</v>
      </c>
      <c r="R135" s="254">
        <f>Q135*H135</f>
        <v>0</v>
      </c>
      <c r="S135" s="254">
        <v>0</v>
      </c>
      <c r="T135" s="25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56" t="s">
        <v>167</v>
      </c>
      <c r="AT135" s="256" t="s">
        <v>162</v>
      </c>
      <c r="AU135" s="256" t="s">
        <v>86</v>
      </c>
      <c r="AY135" s="17" t="s">
        <v>160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86</v>
      </c>
      <c r="BK135" s="145">
        <f>ROUND(I135*H135,2)</f>
        <v>0</v>
      </c>
      <c r="BL135" s="17" t="s">
        <v>167</v>
      </c>
      <c r="BM135" s="256" t="s">
        <v>224</v>
      </c>
    </row>
    <row r="136" s="12" customFormat="1" ht="25.92" customHeight="1">
      <c r="A136" s="12"/>
      <c r="B136" s="230"/>
      <c r="C136" s="231"/>
      <c r="D136" s="232" t="s">
        <v>77</v>
      </c>
      <c r="E136" s="233" t="s">
        <v>1035</v>
      </c>
      <c r="F136" s="233" t="s">
        <v>1036</v>
      </c>
      <c r="G136" s="231"/>
      <c r="H136" s="231"/>
      <c r="I136" s="234"/>
      <c r="J136" s="210">
        <f>BK136</f>
        <v>0</v>
      </c>
      <c r="K136" s="231"/>
      <c r="L136" s="235"/>
      <c r="M136" s="236"/>
      <c r="N136" s="237"/>
      <c r="O136" s="237"/>
      <c r="P136" s="238">
        <f>SUM(P137:P163)</f>
        <v>0</v>
      </c>
      <c r="Q136" s="237"/>
      <c r="R136" s="238">
        <f>SUM(R137:R163)</f>
        <v>0</v>
      </c>
      <c r="S136" s="237"/>
      <c r="T136" s="239">
        <f>SUM(T137:T163)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86</v>
      </c>
      <c r="AT136" s="241" t="s">
        <v>77</v>
      </c>
      <c r="AU136" s="241" t="s">
        <v>78</v>
      </c>
      <c r="AY136" s="240" t="s">
        <v>160</v>
      </c>
      <c r="BK136" s="242">
        <f>SUM(BK137:BK163)</f>
        <v>0</v>
      </c>
    </row>
    <row r="137" s="2" customFormat="1" ht="24.15" customHeight="1">
      <c r="A137" s="40"/>
      <c r="B137" s="41"/>
      <c r="C137" s="245" t="s">
        <v>78</v>
      </c>
      <c r="D137" s="245" t="s">
        <v>162</v>
      </c>
      <c r="E137" s="246" t="s">
        <v>1037</v>
      </c>
      <c r="F137" s="247" t="s">
        <v>1038</v>
      </c>
      <c r="G137" s="248" t="s">
        <v>943</v>
      </c>
      <c r="H137" s="249">
        <v>2</v>
      </c>
      <c r="I137" s="250"/>
      <c r="J137" s="251">
        <f>ROUND(I137*H137,2)</f>
        <v>0</v>
      </c>
      <c r="K137" s="247" t="s">
        <v>1</v>
      </c>
      <c r="L137" s="43"/>
      <c r="M137" s="252" t="s">
        <v>1</v>
      </c>
      <c r="N137" s="253" t="s">
        <v>43</v>
      </c>
      <c r="O137" s="93"/>
      <c r="P137" s="254">
        <f>O137*H137</f>
        <v>0</v>
      </c>
      <c r="Q137" s="254">
        <v>0</v>
      </c>
      <c r="R137" s="254">
        <f>Q137*H137</f>
        <v>0</v>
      </c>
      <c r="S137" s="254">
        <v>0</v>
      </c>
      <c r="T137" s="25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56" t="s">
        <v>167</v>
      </c>
      <c r="AT137" s="256" t="s">
        <v>162</v>
      </c>
      <c r="AU137" s="256" t="s">
        <v>86</v>
      </c>
      <c r="AY137" s="17" t="s">
        <v>160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86</v>
      </c>
      <c r="BK137" s="145">
        <f>ROUND(I137*H137,2)</f>
        <v>0</v>
      </c>
      <c r="BL137" s="17" t="s">
        <v>167</v>
      </c>
      <c r="BM137" s="256" t="s">
        <v>236</v>
      </c>
    </row>
    <row r="138" s="2" customFormat="1" ht="16.5" customHeight="1">
      <c r="A138" s="40"/>
      <c r="B138" s="41"/>
      <c r="C138" s="245" t="s">
        <v>78</v>
      </c>
      <c r="D138" s="245" t="s">
        <v>162</v>
      </c>
      <c r="E138" s="246" t="s">
        <v>1039</v>
      </c>
      <c r="F138" s="247" t="s">
        <v>1040</v>
      </c>
      <c r="G138" s="248" t="s">
        <v>943</v>
      </c>
      <c r="H138" s="249">
        <v>1</v>
      </c>
      <c r="I138" s="250"/>
      <c r="J138" s="251">
        <f>ROUND(I138*H138,2)</f>
        <v>0</v>
      </c>
      <c r="K138" s="247" t="s">
        <v>1</v>
      </c>
      <c r="L138" s="43"/>
      <c r="M138" s="252" t="s">
        <v>1</v>
      </c>
      <c r="N138" s="253" t="s">
        <v>43</v>
      </c>
      <c r="O138" s="93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56" t="s">
        <v>167</v>
      </c>
      <c r="AT138" s="256" t="s">
        <v>162</v>
      </c>
      <c r="AU138" s="256" t="s">
        <v>86</v>
      </c>
      <c r="AY138" s="17" t="s">
        <v>160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86</v>
      </c>
      <c r="BK138" s="145">
        <f>ROUND(I138*H138,2)</f>
        <v>0</v>
      </c>
      <c r="BL138" s="17" t="s">
        <v>167</v>
      </c>
      <c r="BM138" s="256" t="s">
        <v>249</v>
      </c>
    </row>
    <row r="139" s="2" customFormat="1" ht="24.15" customHeight="1">
      <c r="A139" s="40"/>
      <c r="B139" s="41"/>
      <c r="C139" s="245" t="s">
        <v>78</v>
      </c>
      <c r="D139" s="245" t="s">
        <v>162</v>
      </c>
      <c r="E139" s="246" t="s">
        <v>1041</v>
      </c>
      <c r="F139" s="247" t="s">
        <v>1042</v>
      </c>
      <c r="G139" s="248" t="s">
        <v>943</v>
      </c>
      <c r="H139" s="249">
        <v>1</v>
      </c>
      <c r="I139" s="250"/>
      <c r="J139" s="251">
        <f>ROUND(I139*H139,2)</f>
        <v>0</v>
      </c>
      <c r="K139" s="247" t="s">
        <v>1</v>
      </c>
      <c r="L139" s="43"/>
      <c r="M139" s="252" t="s">
        <v>1</v>
      </c>
      <c r="N139" s="253" t="s">
        <v>43</v>
      </c>
      <c r="O139" s="93"/>
      <c r="P139" s="254">
        <f>O139*H139</f>
        <v>0</v>
      </c>
      <c r="Q139" s="254">
        <v>0</v>
      </c>
      <c r="R139" s="254">
        <f>Q139*H139</f>
        <v>0</v>
      </c>
      <c r="S139" s="254">
        <v>0</v>
      </c>
      <c r="T139" s="25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56" t="s">
        <v>167</v>
      </c>
      <c r="AT139" s="256" t="s">
        <v>162</v>
      </c>
      <c r="AU139" s="256" t="s">
        <v>86</v>
      </c>
      <c r="AY139" s="17" t="s">
        <v>160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86</v>
      </c>
      <c r="BK139" s="145">
        <f>ROUND(I139*H139,2)</f>
        <v>0</v>
      </c>
      <c r="BL139" s="17" t="s">
        <v>167</v>
      </c>
      <c r="BM139" s="256" t="s">
        <v>261</v>
      </c>
    </row>
    <row r="140" s="2" customFormat="1" ht="16.5" customHeight="1">
      <c r="A140" s="40"/>
      <c r="B140" s="41"/>
      <c r="C140" s="245" t="s">
        <v>78</v>
      </c>
      <c r="D140" s="245" t="s">
        <v>162</v>
      </c>
      <c r="E140" s="246" t="s">
        <v>1043</v>
      </c>
      <c r="F140" s="247" t="s">
        <v>1044</v>
      </c>
      <c r="G140" s="248" t="s">
        <v>943</v>
      </c>
      <c r="H140" s="249">
        <v>1</v>
      </c>
      <c r="I140" s="250"/>
      <c r="J140" s="251">
        <f>ROUND(I140*H140,2)</f>
        <v>0</v>
      </c>
      <c r="K140" s="247" t="s">
        <v>1</v>
      </c>
      <c r="L140" s="43"/>
      <c r="M140" s="252" t="s">
        <v>1</v>
      </c>
      <c r="N140" s="253" t="s">
        <v>43</v>
      </c>
      <c r="O140" s="93"/>
      <c r="P140" s="254">
        <f>O140*H140</f>
        <v>0</v>
      </c>
      <c r="Q140" s="254">
        <v>0</v>
      </c>
      <c r="R140" s="254">
        <f>Q140*H140</f>
        <v>0</v>
      </c>
      <c r="S140" s="254">
        <v>0</v>
      </c>
      <c r="T140" s="25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56" t="s">
        <v>167</v>
      </c>
      <c r="AT140" s="256" t="s">
        <v>162</v>
      </c>
      <c r="AU140" s="256" t="s">
        <v>86</v>
      </c>
      <c r="AY140" s="17" t="s">
        <v>160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86</v>
      </c>
      <c r="BK140" s="145">
        <f>ROUND(I140*H140,2)</f>
        <v>0</v>
      </c>
      <c r="BL140" s="17" t="s">
        <v>167</v>
      </c>
      <c r="BM140" s="256" t="s">
        <v>273</v>
      </c>
    </row>
    <row r="141" s="2" customFormat="1" ht="16.5" customHeight="1">
      <c r="A141" s="40"/>
      <c r="B141" s="41"/>
      <c r="C141" s="245" t="s">
        <v>78</v>
      </c>
      <c r="D141" s="245" t="s">
        <v>162</v>
      </c>
      <c r="E141" s="246" t="s">
        <v>1045</v>
      </c>
      <c r="F141" s="247" t="s">
        <v>1046</v>
      </c>
      <c r="G141" s="248" t="s">
        <v>943</v>
      </c>
      <c r="H141" s="249">
        <v>1</v>
      </c>
      <c r="I141" s="250"/>
      <c r="J141" s="251">
        <f>ROUND(I141*H141,2)</f>
        <v>0</v>
      </c>
      <c r="K141" s="247" t="s">
        <v>1</v>
      </c>
      <c r="L141" s="43"/>
      <c r="M141" s="252" t="s">
        <v>1</v>
      </c>
      <c r="N141" s="253" t="s">
        <v>43</v>
      </c>
      <c r="O141" s="93"/>
      <c r="P141" s="254">
        <f>O141*H141</f>
        <v>0</v>
      </c>
      <c r="Q141" s="254">
        <v>0</v>
      </c>
      <c r="R141" s="254">
        <f>Q141*H141</f>
        <v>0</v>
      </c>
      <c r="S141" s="254">
        <v>0</v>
      </c>
      <c r="T141" s="25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56" t="s">
        <v>167</v>
      </c>
      <c r="AT141" s="256" t="s">
        <v>162</v>
      </c>
      <c r="AU141" s="256" t="s">
        <v>86</v>
      </c>
      <c r="AY141" s="17" t="s">
        <v>160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86</v>
      </c>
      <c r="BK141" s="145">
        <f>ROUND(I141*H141,2)</f>
        <v>0</v>
      </c>
      <c r="BL141" s="17" t="s">
        <v>167</v>
      </c>
      <c r="BM141" s="256" t="s">
        <v>282</v>
      </c>
    </row>
    <row r="142" s="2" customFormat="1" ht="24.15" customHeight="1">
      <c r="A142" s="40"/>
      <c r="B142" s="41"/>
      <c r="C142" s="245" t="s">
        <v>78</v>
      </c>
      <c r="D142" s="245" t="s">
        <v>162</v>
      </c>
      <c r="E142" s="246" t="s">
        <v>1047</v>
      </c>
      <c r="F142" s="247" t="s">
        <v>1048</v>
      </c>
      <c r="G142" s="248" t="s">
        <v>943</v>
      </c>
      <c r="H142" s="249">
        <v>1</v>
      </c>
      <c r="I142" s="250"/>
      <c r="J142" s="251">
        <f>ROUND(I142*H142,2)</f>
        <v>0</v>
      </c>
      <c r="K142" s="247" t="s">
        <v>1</v>
      </c>
      <c r="L142" s="43"/>
      <c r="M142" s="252" t="s">
        <v>1</v>
      </c>
      <c r="N142" s="253" t="s">
        <v>43</v>
      </c>
      <c r="O142" s="93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56" t="s">
        <v>167</v>
      </c>
      <c r="AT142" s="256" t="s">
        <v>162</v>
      </c>
      <c r="AU142" s="256" t="s">
        <v>86</v>
      </c>
      <c r="AY142" s="17" t="s">
        <v>160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86</v>
      </c>
      <c r="BK142" s="145">
        <f>ROUND(I142*H142,2)</f>
        <v>0</v>
      </c>
      <c r="BL142" s="17" t="s">
        <v>167</v>
      </c>
      <c r="BM142" s="256" t="s">
        <v>290</v>
      </c>
    </row>
    <row r="143" s="2" customFormat="1" ht="21.75" customHeight="1">
      <c r="A143" s="40"/>
      <c r="B143" s="41"/>
      <c r="C143" s="245" t="s">
        <v>78</v>
      </c>
      <c r="D143" s="245" t="s">
        <v>162</v>
      </c>
      <c r="E143" s="246" t="s">
        <v>1049</v>
      </c>
      <c r="F143" s="247" t="s">
        <v>1050</v>
      </c>
      <c r="G143" s="248" t="s">
        <v>943</v>
      </c>
      <c r="H143" s="249">
        <v>4</v>
      </c>
      <c r="I143" s="250"/>
      <c r="J143" s="251">
        <f>ROUND(I143*H143,2)</f>
        <v>0</v>
      </c>
      <c r="K143" s="247" t="s">
        <v>1</v>
      </c>
      <c r="L143" s="43"/>
      <c r="M143" s="252" t="s">
        <v>1</v>
      </c>
      <c r="N143" s="253" t="s">
        <v>43</v>
      </c>
      <c r="O143" s="93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56" t="s">
        <v>167</v>
      </c>
      <c r="AT143" s="256" t="s">
        <v>162</v>
      </c>
      <c r="AU143" s="256" t="s">
        <v>86</v>
      </c>
      <c r="AY143" s="17" t="s">
        <v>160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86</v>
      </c>
      <c r="BK143" s="145">
        <f>ROUND(I143*H143,2)</f>
        <v>0</v>
      </c>
      <c r="BL143" s="17" t="s">
        <v>167</v>
      </c>
      <c r="BM143" s="256" t="s">
        <v>309</v>
      </c>
    </row>
    <row r="144" s="2" customFormat="1" ht="21.75" customHeight="1">
      <c r="A144" s="40"/>
      <c r="B144" s="41"/>
      <c r="C144" s="245" t="s">
        <v>78</v>
      </c>
      <c r="D144" s="245" t="s">
        <v>162</v>
      </c>
      <c r="E144" s="246" t="s">
        <v>1051</v>
      </c>
      <c r="F144" s="247" t="s">
        <v>1052</v>
      </c>
      <c r="G144" s="248" t="s">
        <v>943</v>
      </c>
      <c r="H144" s="249">
        <v>1</v>
      </c>
      <c r="I144" s="250"/>
      <c r="J144" s="251">
        <f>ROUND(I144*H144,2)</f>
        <v>0</v>
      </c>
      <c r="K144" s="247" t="s">
        <v>1</v>
      </c>
      <c r="L144" s="43"/>
      <c r="M144" s="252" t="s">
        <v>1</v>
      </c>
      <c r="N144" s="253" t="s">
        <v>43</v>
      </c>
      <c r="O144" s="93"/>
      <c r="P144" s="254">
        <f>O144*H144</f>
        <v>0</v>
      </c>
      <c r="Q144" s="254">
        <v>0</v>
      </c>
      <c r="R144" s="254">
        <f>Q144*H144</f>
        <v>0</v>
      </c>
      <c r="S144" s="254">
        <v>0</v>
      </c>
      <c r="T144" s="25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56" t="s">
        <v>167</v>
      </c>
      <c r="AT144" s="256" t="s">
        <v>162</v>
      </c>
      <c r="AU144" s="256" t="s">
        <v>86</v>
      </c>
      <c r="AY144" s="17" t="s">
        <v>160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86</v>
      </c>
      <c r="BK144" s="145">
        <f>ROUND(I144*H144,2)</f>
        <v>0</v>
      </c>
      <c r="BL144" s="17" t="s">
        <v>167</v>
      </c>
      <c r="BM144" s="256" t="s">
        <v>319</v>
      </c>
    </row>
    <row r="145" s="2" customFormat="1" ht="21.75" customHeight="1">
      <c r="A145" s="40"/>
      <c r="B145" s="41"/>
      <c r="C145" s="245" t="s">
        <v>78</v>
      </c>
      <c r="D145" s="245" t="s">
        <v>162</v>
      </c>
      <c r="E145" s="246" t="s">
        <v>1053</v>
      </c>
      <c r="F145" s="247" t="s">
        <v>1054</v>
      </c>
      <c r="G145" s="248" t="s">
        <v>943</v>
      </c>
      <c r="H145" s="249">
        <v>8</v>
      </c>
      <c r="I145" s="250"/>
      <c r="J145" s="251">
        <f>ROUND(I145*H145,2)</f>
        <v>0</v>
      </c>
      <c r="K145" s="247" t="s">
        <v>1</v>
      </c>
      <c r="L145" s="43"/>
      <c r="M145" s="252" t="s">
        <v>1</v>
      </c>
      <c r="N145" s="253" t="s">
        <v>43</v>
      </c>
      <c r="O145" s="93"/>
      <c r="P145" s="254">
        <f>O145*H145</f>
        <v>0</v>
      </c>
      <c r="Q145" s="254">
        <v>0</v>
      </c>
      <c r="R145" s="254">
        <f>Q145*H145</f>
        <v>0</v>
      </c>
      <c r="S145" s="254">
        <v>0</v>
      </c>
      <c r="T145" s="25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56" t="s">
        <v>167</v>
      </c>
      <c r="AT145" s="256" t="s">
        <v>162</v>
      </c>
      <c r="AU145" s="256" t="s">
        <v>86</v>
      </c>
      <c r="AY145" s="17" t="s">
        <v>160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86</v>
      </c>
      <c r="BK145" s="145">
        <f>ROUND(I145*H145,2)</f>
        <v>0</v>
      </c>
      <c r="BL145" s="17" t="s">
        <v>167</v>
      </c>
      <c r="BM145" s="256" t="s">
        <v>327</v>
      </c>
    </row>
    <row r="146" s="2" customFormat="1" ht="24.15" customHeight="1">
      <c r="A146" s="40"/>
      <c r="B146" s="41"/>
      <c r="C146" s="245" t="s">
        <v>78</v>
      </c>
      <c r="D146" s="245" t="s">
        <v>162</v>
      </c>
      <c r="E146" s="246" t="s">
        <v>1055</v>
      </c>
      <c r="F146" s="247" t="s">
        <v>1056</v>
      </c>
      <c r="G146" s="248" t="s">
        <v>943</v>
      </c>
      <c r="H146" s="249">
        <v>2</v>
      </c>
      <c r="I146" s="250"/>
      <c r="J146" s="251">
        <f>ROUND(I146*H146,2)</f>
        <v>0</v>
      </c>
      <c r="K146" s="247" t="s">
        <v>1</v>
      </c>
      <c r="L146" s="43"/>
      <c r="M146" s="252" t="s">
        <v>1</v>
      </c>
      <c r="N146" s="253" t="s">
        <v>43</v>
      </c>
      <c r="O146" s="93"/>
      <c r="P146" s="254">
        <f>O146*H146</f>
        <v>0</v>
      </c>
      <c r="Q146" s="254">
        <v>0</v>
      </c>
      <c r="R146" s="254">
        <f>Q146*H146</f>
        <v>0</v>
      </c>
      <c r="S146" s="254">
        <v>0</v>
      </c>
      <c r="T146" s="25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56" t="s">
        <v>167</v>
      </c>
      <c r="AT146" s="256" t="s">
        <v>162</v>
      </c>
      <c r="AU146" s="256" t="s">
        <v>86</v>
      </c>
      <c r="AY146" s="17" t="s">
        <v>160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86</v>
      </c>
      <c r="BK146" s="145">
        <f>ROUND(I146*H146,2)</f>
        <v>0</v>
      </c>
      <c r="BL146" s="17" t="s">
        <v>167</v>
      </c>
      <c r="BM146" s="256" t="s">
        <v>339</v>
      </c>
    </row>
    <row r="147" s="2" customFormat="1" ht="16.5" customHeight="1">
      <c r="A147" s="40"/>
      <c r="B147" s="41"/>
      <c r="C147" s="245" t="s">
        <v>78</v>
      </c>
      <c r="D147" s="245" t="s">
        <v>162</v>
      </c>
      <c r="E147" s="246" t="s">
        <v>1057</v>
      </c>
      <c r="F147" s="247" t="s">
        <v>1058</v>
      </c>
      <c r="G147" s="248" t="s">
        <v>943</v>
      </c>
      <c r="H147" s="249">
        <v>3</v>
      </c>
      <c r="I147" s="250"/>
      <c r="J147" s="251">
        <f>ROUND(I147*H147,2)</f>
        <v>0</v>
      </c>
      <c r="K147" s="247" t="s">
        <v>1</v>
      </c>
      <c r="L147" s="43"/>
      <c r="M147" s="252" t="s">
        <v>1</v>
      </c>
      <c r="N147" s="253" t="s">
        <v>43</v>
      </c>
      <c r="O147" s="93"/>
      <c r="P147" s="254">
        <f>O147*H147</f>
        <v>0</v>
      </c>
      <c r="Q147" s="254">
        <v>0</v>
      </c>
      <c r="R147" s="254">
        <f>Q147*H147</f>
        <v>0</v>
      </c>
      <c r="S147" s="254">
        <v>0</v>
      </c>
      <c r="T147" s="25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56" t="s">
        <v>167</v>
      </c>
      <c r="AT147" s="256" t="s">
        <v>162</v>
      </c>
      <c r="AU147" s="256" t="s">
        <v>86</v>
      </c>
      <c r="AY147" s="17" t="s">
        <v>160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86</v>
      </c>
      <c r="BK147" s="145">
        <f>ROUND(I147*H147,2)</f>
        <v>0</v>
      </c>
      <c r="BL147" s="17" t="s">
        <v>167</v>
      </c>
      <c r="BM147" s="256" t="s">
        <v>348</v>
      </c>
    </row>
    <row r="148" s="2" customFormat="1" ht="16.5" customHeight="1">
      <c r="A148" s="40"/>
      <c r="B148" s="41"/>
      <c r="C148" s="245" t="s">
        <v>78</v>
      </c>
      <c r="D148" s="245" t="s">
        <v>162</v>
      </c>
      <c r="E148" s="246" t="s">
        <v>1059</v>
      </c>
      <c r="F148" s="247" t="s">
        <v>1060</v>
      </c>
      <c r="G148" s="248" t="s">
        <v>943</v>
      </c>
      <c r="H148" s="249">
        <v>4</v>
      </c>
      <c r="I148" s="250"/>
      <c r="J148" s="251">
        <f>ROUND(I148*H148,2)</f>
        <v>0</v>
      </c>
      <c r="K148" s="247" t="s">
        <v>1</v>
      </c>
      <c r="L148" s="43"/>
      <c r="M148" s="252" t="s">
        <v>1</v>
      </c>
      <c r="N148" s="253" t="s">
        <v>43</v>
      </c>
      <c r="O148" s="93"/>
      <c r="P148" s="254">
        <f>O148*H148</f>
        <v>0</v>
      </c>
      <c r="Q148" s="254">
        <v>0</v>
      </c>
      <c r="R148" s="254">
        <f>Q148*H148</f>
        <v>0</v>
      </c>
      <c r="S148" s="254">
        <v>0</v>
      </c>
      <c r="T148" s="25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56" t="s">
        <v>167</v>
      </c>
      <c r="AT148" s="256" t="s">
        <v>162</v>
      </c>
      <c r="AU148" s="256" t="s">
        <v>86</v>
      </c>
      <c r="AY148" s="17" t="s">
        <v>160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86</v>
      </c>
      <c r="BK148" s="145">
        <f>ROUND(I148*H148,2)</f>
        <v>0</v>
      </c>
      <c r="BL148" s="17" t="s">
        <v>167</v>
      </c>
      <c r="BM148" s="256" t="s">
        <v>363</v>
      </c>
    </row>
    <row r="149" s="2" customFormat="1" ht="16.5" customHeight="1">
      <c r="A149" s="40"/>
      <c r="B149" s="41"/>
      <c r="C149" s="245" t="s">
        <v>78</v>
      </c>
      <c r="D149" s="245" t="s">
        <v>162</v>
      </c>
      <c r="E149" s="246" t="s">
        <v>1061</v>
      </c>
      <c r="F149" s="247" t="s">
        <v>1062</v>
      </c>
      <c r="G149" s="248" t="s">
        <v>943</v>
      </c>
      <c r="H149" s="249">
        <v>3</v>
      </c>
      <c r="I149" s="250"/>
      <c r="J149" s="251">
        <f>ROUND(I149*H149,2)</f>
        <v>0</v>
      </c>
      <c r="K149" s="247" t="s">
        <v>1</v>
      </c>
      <c r="L149" s="43"/>
      <c r="M149" s="252" t="s">
        <v>1</v>
      </c>
      <c r="N149" s="253" t="s">
        <v>43</v>
      </c>
      <c r="O149" s="93"/>
      <c r="P149" s="254">
        <f>O149*H149</f>
        <v>0</v>
      </c>
      <c r="Q149" s="254">
        <v>0</v>
      </c>
      <c r="R149" s="254">
        <f>Q149*H149</f>
        <v>0</v>
      </c>
      <c r="S149" s="254">
        <v>0</v>
      </c>
      <c r="T149" s="25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56" t="s">
        <v>167</v>
      </c>
      <c r="AT149" s="256" t="s">
        <v>162</v>
      </c>
      <c r="AU149" s="256" t="s">
        <v>86</v>
      </c>
      <c r="AY149" s="17" t="s">
        <v>160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86</v>
      </c>
      <c r="BK149" s="145">
        <f>ROUND(I149*H149,2)</f>
        <v>0</v>
      </c>
      <c r="BL149" s="17" t="s">
        <v>167</v>
      </c>
      <c r="BM149" s="256" t="s">
        <v>372</v>
      </c>
    </row>
    <row r="150" s="2" customFormat="1" ht="21.75" customHeight="1">
      <c r="A150" s="40"/>
      <c r="B150" s="41"/>
      <c r="C150" s="245" t="s">
        <v>78</v>
      </c>
      <c r="D150" s="245" t="s">
        <v>162</v>
      </c>
      <c r="E150" s="246" t="s">
        <v>1063</v>
      </c>
      <c r="F150" s="247" t="s">
        <v>1064</v>
      </c>
      <c r="G150" s="248" t="s">
        <v>943</v>
      </c>
      <c r="H150" s="249">
        <v>4</v>
      </c>
      <c r="I150" s="250"/>
      <c r="J150" s="251">
        <f>ROUND(I150*H150,2)</f>
        <v>0</v>
      </c>
      <c r="K150" s="247" t="s">
        <v>1</v>
      </c>
      <c r="L150" s="43"/>
      <c r="M150" s="252" t="s">
        <v>1</v>
      </c>
      <c r="N150" s="253" t="s">
        <v>43</v>
      </c>
      <c r="O150" s="93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56" t="s">
        <v>167</v>
      </c>
      <c r="AT150" s="256" t="s">
        <v>162</v>
      </c>
      <c r="AU150" s="256" t="s">
        <v>86</v>
      </c>
      <c r="AY150" s="17" t="s">
        <v>160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86</v>
      </c>
      <c r="BK150" s="145">
        <f>ROUND(I150*H150,2)</f>
        <v>0</v>
      </c>
      <c r="BL150" s="17" t="s">
        <v>167</v>
      </c>
      <c r="BM150" s="256" t="s">
        <v>382</v>
      </c>
    </row>
    <row r="151" s="2" customFormat="1" ht="21.75" customHeight="1">
      <c r="A151" s="40"/>
      <c r="B151" s="41"/>
      <c r="C151" s="245" t="s">
        <v>78</v>
      </c>
      <c r="D151" s="245" t="s">
        <v>162</v>
      </c>
      <c r="E151" s="246" t="s">
        <v>1065</v>
      </c>
      <c r="F151" s="247" t="s">
        <v>1066</v>
      </c>
      <c r="G151" s="248" t="s">
        <v>943</v>
      </c>
      <c r="H151" s="249">
        <v>8</v>
      </c>
      <c r="I151" s="250"/>
      <c r="J151" s="251">
        <f>ROUND(I151*H151,2)</f>
        <v>0</v>
      </c>
      <c r="K151" s="247" t="s">
        <v>1</v>
      </c>
      <c r="L151" s="43"/>
      <c r="M151" s="252" t="s">
        <v>1</v>
      </c>
      <c r="N151" s="253" t="s">
        <v>43</v>
      </c>
      <c r="O151" s="93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56" t="s">
        <v>167</v>
      </c>
      <c r="AT151" s="256" t="s">
        <v>162</v>
      </c>
      <c r="AU151" s="256" t="s">
        <v>86</v>
      </c>
      <c r="AY151" s="17" t="s">
        <v>160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86</v>
      </c>
      <c r="BK151" s="145">
        <f>ROUND(I151*H151,2)</f>
        <v>0</v>
      </c>
      <c r="BL151" s="17" t="s">
        <v>167</v>
      </c>
      <c r="BM151" s="256" t="s">
        <v>394</v>
      </c>
    </row>
    <row r="152" s="2" customFormat="1" ht="16.5" customHeight="1">
      <c r="A152" s="40"/>
      <c r="B152" s="41"/>
      <c r="C152" s="245" t="s">
        <v>78</v>
      </c>
      <c r="D152" s="245" t="s">
        <v>162</v>
      </c>
      <c r="E152" s="246" t="s">
        <v>1067</v>
      </c>
      <c r="F152" s="247" t="s">
        <v>1068</v>
      </c>
      <c r="G152" s="248" t="s">
        <v>943</v>
      </c>
      <c r="H152" s="249">
        <v>1</v>
      </c>
      <c r="I152" s="250"/>
      <c r="J152" s="251">
        <f>ROUND(I152*H152,2)</f>
        <v>0</v>
      </c>
      <c r="K152" s="247" t="s">
        <v>1</v>
      </c>
      <c r="L152" s="43"/>
      <c r="M152" s="252" t="s">
        <v>1</v>
      </c>
      <c r="N152" s="253" t="s">
        <v>43</v>
      </c>
      <c r="O152" s="93"/>
      <c r="P152" s="254">
        <f>O152*H152</f>
        <v>0</v>
      </c>
      <c r="Q152" s="254">
        <v>0</v>
      </c>
      <c r="R152" s="254">
        <f>Q152*H152</f>
        <v>0</v>
      </c>
      <c r="S152" s="254">
        <v>0</v>
      </c>
      <c r="T152" s="25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56" t="s">
        <v>167</v>
      </c>
      <c r="AT152" s="256" t="s">
        <v>162</v>
      </c>
      <c r="AU152" s="256" t="s">
        <v>86</v>
      </c>
      <c r="AY152" s="17" t="s">
        <v>160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86</v>
      </c>
      <c r="BK152" s="145">
        <f>ROUND(I152*H152,2)</f>
        <v>0</v>
      </c>
      <c r="BL152" s="17" t="s">
        <v>167</v>
      </c>
      <c r="BM152" s="256" t="s">
        <v>407</v>
      </c>
    </row>
    <row r="153" s="2" customFormat="1" ht="16.5" customHeight="1">
      <c r="A153" s="40"/>
      <c r="B153" s="41"/>
      <c r="C153" s="245" t="s">
        <v>78</v>
      </c>
      <c r="D153" s="245" t="s">
        <v>162</v>
      </c>
      <c r="E153" s="246" t="s">
        <v>1069</v>
      </c>
      <c r="F153" s="247" t="s">
        <v>1070</v>
      </c>
      <c r="G153" s="248" t="s">
        <v>943</v>
      </c>
      <c r="H153" s="249">
        <v>2</v>
      </c>
      <c r="I153" s="250"/>
      <c r="J153" s="251">
        <f>ROUND(I153*H153,2)</f>
        <v>0</v>
      </c>
      <c r="K153" s="247" t="s">
        <v>1</v>
      </c>
      <c r="L153" s="43"/>
      <c r="M153" s="252" t="s">
        <v>1</v>
      </c>
      <c r="N153" s="253" t="s">
        <v>43</v>
      </c>
      <c r="O153" s="93"/>
      <c r="P153" s="254">
        <f>O153*H153</f>
        <v>0</v>
      </c>
      <c r="Q153" s="254">
        <v>0</v>
      </c>
      <c r="R153" s="254">
        <f>Q153*H153</f>
        <v>0</v>
      </c>
      <c r="S153" s="254">
        <v>0</v>
      </c>
      <c r="T153" s="25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56" t="s">
        <v>167</v>
      </c>
      <c r="AT153" s="256" t="s">
        <v>162</v>
      </c>
      <c r="AU153" s="256" t="s">
        <v>86</v>
      </c>
      <c r="AY153" s="17" t="s">
        <v>160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86</v>
      </c>
      <c r="BK153" s="145">
        <f>ROUND(I153*H153,2)</f>
        <v>0</v>
      </c>
      <c r="BL153" s="17" t="s">
        <v>167</v>
      </c>
      <c r="BM153" s="256" t="s">
        <v>416</v>
      </c>
    </row>
    <row r="154" s="2" customFormat="1" ht="16.5" customHeight="1">
      <c r="A154" s="40"/>
      <c r="B154" s="41"/>
      <c r="C154" s="245" t="s">
        <v>78</v>
      </c>
      <c r="D154" s="245" t="s">
        <v>162</v>
      </c>
      <c r="E154" s="246" t="s">
        <v>1071</v>
      </c>
      <c r="F154" s="247" t="s">
        <v>1072</v>
      </c>
      <c r="G154" s="248" t="s">
        <v>943</v>
      </c>
      <c r="H154" s="249">
        <v>3</v>
      </c>
      <c r="I154" s="250"/>
      <c r="J154" s="251">
        <f>ROUND(I154*H154,2)</f>
        <v>0</v>
      </c>
      <c r="K154" s="247" t="s">
        <v>1</v>
      </c>
      <c r="L154" s="43"/>
      <c r="M154" s="252" t="s">
        <v>1</v>
      </c>
      <c r="N154" s="253" t="s">
        <v>43</v>
      </c>
      <c r="O154" s="93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56" t="s">
        <v>167</v>
      </c>
      <c r="AT154" s="256" t="s">
        <v>162</v>
      </c>
      <c r="AU154" s="256" t="s">
        <v>86</v>
      </c>
      <c r="AY154" s="17" t="s">
        <v>160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86</v>
      </c>
      <c r="BK154" s="145">
        <f>ROUND(I154*H154,2)</f>
        <v>0</v>
      </c>
      <c r="BL154" s="17" t="s">
        <v>167</v>
      </c>
      <c r="BM154" s="256" t="s">
        <v>424</v>
      </c>
    </row>
    <row r="155" s="2" customFormat="1" ht="16.5" customHeight="1">
      <c r="A155" s="40"/>
      <c r="B155" s="41"/>
      <c r="C155" s="245" t="s">
        <v>78</v>
      </c>
      <c r="D155" s="245" t="s">
        <v>162</v>
      </c>
      <c r="E155" s="246" t="s">
        <v>1073</v>
      </c>
      <c r="F155" s="247" t="s">
        <v>1074</v>
      </c>
      <c r="G155" s="248" t="s">
        <v>943</v>
      </c>
      <c r="H155" s="249">
        <v>1</v>
      </c>
      <c r="I155" s="250"/>
      <c r="J155" s="251">
        <f>ROUND(I155*H155,2)</f>
        <v>0</v>
      </c>
      <c r="K155" s="247" t="s">
        <v>1</v>
      </c>
      <c r="L155" s="43"/>
      <c r="M155" s="252" t="s">
        <v>1</v>
      </c>
      <c r="N155" s="253" t="s">
        <v>43</v>
      </c>
      <c r="O155" s="93"/>
      <c r="P155" s="254">
        <f>O155*H155</f>
        <v>0</v>
      </c>
      <c r="Q155" s="254">
        <v>0</v>
      </c>
      <c r="R155" s="254">
        <f>Q155*H155</f>
        <v>0</v>
      </c>
      <c r="S155" s="254">
        <v>0</v>
      </c>
      <c r="T155" s="25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56" t="s">
        <v>167</v>
      </c>
      <c r="AT155" s="256" t="s">
        <v>162</v>
      </c>
      <c r="AU155" s="256" t="s">
        <v>86</v>
      </c>
      <c r="AY155" s="17" t="s">
        <v>160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86</v>
      </c>
      <c r="BK155" s="145">
        <f>ROUND(I155*H155,2)</f>
        <v>0</v>
      </c>
      <c r="BL155" s="17" t="s">
        <v>167</v>
      </c>
      <c r="BM155" s="256" t="s">
        <v>434</v>
      </c>
    </row>
    <row r="156" s="2" customFormat="1" ht="16.5" customHeight="1">
      <c r="A156" s="40"/>
      <c r="B156" s="41"/>
      <c r="C156" s="245" t="s">
        <v>78</v>
      </c>
      <c r="D156" s="245" t="s">
        <v>162</v>
      </c>
      <c r="E156" s="246" t="s">
        <v>1075</v>
      </c>
      <c r="F156" s="247" t="s">
        <v>1076</v>
      </c>
      <c r="G156" s="248" t="s">
        <v>239</v>
      </c>
      <c r="H156" s="249">
        <v>6</v>
      </c>
      <c r="I156" s="250"/>
      <c r="J156" s="251">
        <f>ROUND(I156*H156,2)</f>
        <v>0</v>
      </c>
      <c r="K156" s="247" t="s">
        <v>1</v>
      </c>
      <c r="L156" s="43"/>
      <c r="M156" s="252" t="s">
        <v>1</v>
      </c>
      <c r="N156" s="253" t="s">
        <v>43</v>
      </c>
      <c r="O156" s="93"/>
      <c r="P156" s="254">
        <f>O156*H156</f>
        <v>0</v>
      </c>
      <c r="Q156" s="254">
        <v>0</v>
      </c>
      <c r="R156" s="254">
        <f>Q156*H156</f>
        <v>0</v>
      </c>
      <c r="S156" s="254">
        <v>0</v>
      </c>
      <c r="T156" s="25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56" t="s">
        <v>167</v>
      </c>
      <c r="AT156" s="256" t="s">
        <v>162</v>
      </c>
      <c r="AU156" s="256" t="s">
        <v>86</v>
      </c>
      <c r="AY156" s="17" t="s">
        <v>160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86</v>
      </c>
      <c r="BK156" s="145">
        <f>ROUND(I156*H156,2)</f>
        <v>0</v>
      </c>
      <c r="BL156" s="17" t="s">
        <v>167</v>
      </c>
      <c r="BM156" s="256" t="s">
        <v>445</v>
      </c>
    </row>
    <row r="157" s="2" customFormat="1" ht="16.5" customHeight="1">
      <c r="A157" s="40"/>
      <c r="B157" s="41"/>
      <c r="C157" s="245" t="s">
        <v>78</v>
      </c>
      <c r="D157" s="245" t="s">
        <v>162</v>
      </c>
      <c r="E157" s="246" t="s">
        <v>1077</v>
      </c>
      <c r="F157" s="247" t="s">
        <v>1078</v>
      </c>
      <c r="G157" s="248" t="s">
        <v>239</v>
      </c>
      <c r="H157" s="249">
        <v>12.5</v>
      </c>
      <c r="I157" s="250"/>
      <c r="J157" s="251">
        <f>ROUND(I157*H157,2)</f>
        <v>0</v>
      </c>
      <c r="K157" s="247" t="s">
        <v>1</v>
      </c>
      <c r="L157" s="43"/>
      <c r="M157" s="252" t="s">
        <v>1</v>
      </c>
      <c r="N157" s="253" t="s">
        <v>43</v>
      </c>
      <c r="O157" s="93"/>
      <c r="P157" s="254">
        <f>O157*H157</f>
        <v>0</v>
      </c>
      <c r="Q157" s="254">
        <v>0</v>
      </c>
      <c r="R157" s="254">
        <f>Q157*H157</f>
        <v>0</v>
      </c>
      <c r="S157" s="254">
        <v>0</v>
      </c>
      <c r="T157" s="25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56" t="s">
        <v>167</v>
      </c>
      <c r="AT157" s="256" t="s">
        <v>162</v>
      </c>
      <c r="AU157" s="256" t="s">
        <v>86</v>
      </c>
      <c r="AY157" s="17" t="s">
        <v>160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86</v>
      </c>
      <c r="BK157" s="145">
        <f>ROUND(I157*H157,2)</f>
        <v>0</v>
      </c>
      <c r="BL157" s="17" t="s">
        <v>167</v>
      </c>
      <c r="BM157" s="256" t="s">
        <v>453</v>
      </c>
    </row>
    <row r="158" s="2" customFormat="1" ht="16.5" customHeight="1">
      <c r="A158" s="40"/>
      <c r="B158" s="41"/>
      <c r="C158" s="245" t="s">
        <v>78</v>
      </c>
      <c r="D158" s="245" t="s">
        <v>162</v>
      </c>
      <c r="E158" s="246" t="s">
        <v>1079</v>
      </c>
      <c r="F158" s="247" t="s">
        <v>1080</v>
      </c>
      <c r="G158" s="248" t="s">
        <v>239</v>
      </c>
      <c r="H158" s="249">
        <v>9</v>
      </c>
      <c r="I158" s="250"/>
      <c r="J158" s="251">
        <f>ROUND(I158*H158,2)</f>
        <v>0</v>
      </c>
      <c r="K158" s="247" t="s">
        <v>1</v>
      </c>
      <c r="L158" s="43"/>
      <c r="M158" s="252" t="s">
        <v>1</v>
      </c>
      <c r="N158" s="253" t="s">
        <v>43</v>
      </c>
      <c r="O158" s="93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56" t="s">
        <v>167</v>
      </c>
      <c r="AT158" s="256" t="s">
        <v>162</v>
      </c>
      <c r="AU158" s="256" t="s">
        <v>86</v>
      </c>
      <c r="AY158" s="17" t="s">
        <v>160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86</v>
      </c>
      <c r="BK158" s="145">
        <f>ROUND(I158*H158,2)</f>
        <v>0</v>
      </c>
      <c r="BL158" s="17" t="s">
        <v>167</v>
      </c>
      <c r="BM158" s="256" t="s">
        <v>463</v>
      </c>
    </row>
    <row r="159" s="2" customFormat="1" ht="21.75" customHeight="1">
      <c r="A159" s="40"/>
      <c r="B159" s="41"/>
      <c r="C159" s="245" t="s">
        <v>78</v>
      </c>
      <c r="D159" s="245" t="s">
        <v>162</v>
      </c>
      <c r="E159" s="246" t="s">
        <v>1081</v>
      </c>
      <c r="F159" s="247" t="s">
        <v>1082</v>
      </c>
      <c r="G159" s="248" t="s">
        <v>943</v>
      </c>
      <c r="H159" s="249">
        <v>2</v>
      </c>
      <c r="I159" s="250"/>
      <c r="J159" s="251">
        <f>ROUND(I159*H159,2)</f>
        <v>0</v>
      </c>
      <c r="K159" s="247" t="s">
        <v>1</v>
      </c>
      <c r="L159" s="43"/>
      <c r="M159" s="252" t="s">
        <v>1</v>
      </c>
      <c r="N159" s="253" t="s">
        <v>43</v>
      </c>
      <c r="O159" s="93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56" t="s">
        <v>167</v>
      </c>
      <c r="AT159" s="256" t="s">
        <v>162</v>
      </c>
      <c r="AU159" s="256" t="s">
        <v>86</v>
      </c>
      <c r="AY159" s="17" t="s">
        <v>160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86</v>
      </c>
      <c r="BK159" s="145">
        <f>ROUND(I159*H159,2)</f>
        <v>0</v>
      </c>
      <c r="BL159" s="17" t="s">
        <v>167</v>
      </c>
      <c r="BM159" s="256" t="s">
        <v>472</v>
      </c>
    </row>
    <row r="160" s="2" customFormat="1" ht="16.5" customHeight="1">
      <c r="A160" s="40"/>
      <c r="B160" s="41"/>
      <c r="C160" s="245" t="s">
        <v>78</v>
      </c>
      <c r="D160" s="245" t="s">
        <v>162</v>
      </c>
      <c r="E160" s="246" t="s">
        <v>1083</v>
      </c>
      <c r="F160" s="247" t="s">
        <v>1084</v>
      </c>
      <c r="G160" s="248" t="s">
        <v>1032</v>
      </c>
      <c r="H160" s="249">
        <v>1</v>
      </c>
      <c r="I160" s="250"/>
      <c r="J160" s="251">
        <f>ROUND(I160*H160,2)</f>
        <v>0</v>
      </c>
      <c r="K160" s="247" t="s">
        <v>1</v>
      </c>
      <c r="L160" s="43"/>
      <c r="M160" s="252" t="s">
        <v>1</v>
      </c>
      <c r="N160" s="253" t="s">
        <v>43</v>
      </c>
      <c r="O160" s="93"/>
      <c r="P160" s="254">
        <f>O160*H160</f>
        <v>0</v>
      </c>
      <c r="Q160" s="254">
        <v>0</v>
      </c>
      <c r="R160" s="254">
        <f>Q160*H160</f>
        <v>0</v>
      </c>
      <c r="S160" s="254">
        <v>0</v>
      </c>
      <c r="T160" s="25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56" t="s">
        <v>167</v>
      </c>
      <c r="AT160" s="256" t="s">
        <v>162</v>
      </c>
      <c r="AU160" s="256" t="s">
        <v>86</v>
      </c>
      <c r="AY160" s="17" t="s">
        <v>160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86</v>
      </c>
      <c r="BK160" s="145">
        <f>ROUND(I160*H160,2)</f>
        <v>0</v>
      </c>
      <c r="BL160" s="17" t="s">
        <v>167</v>
      </c>
      <c r="BM160" s="256" t="s">
        <v>482</v>
      </c>
    </row>
    <row r="161" s="2" customFormat="1" ht="24.15" customHeight="1">
      <c r="A161" s="40"/>
      <c r="B161" s="41"/>
      <c r="C161" s="245" t="s">
        <v>78</v>
      </c>
      <c r="D161" s="245" t="s">
        <v>162</v>
      </c>
      <c r="E161" s="246" t="s">
        <v>1085</v>
      </c>
      <c r="F161" s="247" t="s">
        <v>1086</v>
      </c>
      <c r="G161" s="248" t="s">
        <v>1032</v>
      </c>
      <c r="H161" s="249">
        <v>1</v>
      </c>
      <c r="I161" s="250"/>
      <c r="J161" s="251">
        <f>ROUND(I161*H161,2)</f>
        <v>0</v>
      </c>
      <c r="K161" s="247" t="s">
        <v>1</v>
      </c>
      <c r="L161" s="43"/>
      <c r="M161" s="252" t="s">
        <v>1</v>
      </c>
      <c r="N161" s="253" t="s">
        <v>43</v>
      </c>
      <c r="O161" s="93"/>
      <c r="P161" s="254">
        <f>O161*H161</f>
        <v>0</v>
      </c>
      <c r="Q161" s="254">
        <v>0</v>
      </c>
      <c r="R161" s="254">
        <f>Q161*H161</f>
        <v>0</v>
      </c>
      <c r="S161" s="254">
        <v>0</v>
      </c>
      <c r="T161" s="25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56" t="s">
        <v>167</v>
      </c>
      <c r="AT161" s="256" t="s">
        <v>162</v>
      </c>
      <c r="AU161" s="256" t="s">
        <v>86</v>
      </c>
      <c r="AY161" s="17" t="s">
        <v>160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86</v>
      </c>
      <c r="BK161" s="145">
        <f>ROUND(I161*H161,2)</f>
        <v>0</v>
      </c>
      <c r="BL161" s="17" t="s">
        <v>167</v>
      </c>
      <c r="BM161" s="256" t="s">
        <v>491</v>
      </c>
    </row>
    <row r="162" s="2" customFormat="1" ht="21.75" customHeight="1">
      <c r="A162" s="40"/>
      <c r="B162" s="41"/>
      <c r="C162" s="245" t="s">
        <v>78</v>
      </c>
      <c r="D162" s="245" t="s">
        <v>162</v>
      </c>
      <c r="E162" s="246" t="s">
        <v>1087</v>
      </c>
      <c r="F162" s="247" t="s">
        <v>1088</v>
      </c>
      <c r="G162" s="248" t="s">
        <v>1032</v>
      </c>
      <c r="H162" s="249">
        <v>1</v>
      </c>
      <c r="I162" s="250"/>
      <c r="J162" s="251">
        <f>ROUND(I162*H162,2)</f>
        <v>0</v>
      </c>
      <c r="K162" s="247" t="s">
        <v>1</v>
      </c>
      <c r="L162" s="43"/>
      <c r="M162" s="252" t="s">
        <v>1</v>
      </c>
      <c r="N162" s="253" t="s">
        <v>43</v>
      </c>
      <c r="O162" s="93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56" t="s">
        <v>167</v>
      </c>
      <c r="AT162" s="256" t="s">
        <v>162</v>
      </c>
      <c r="AU162" s="256" t="s">
        <v>86</v>
      </c>
      <c r="AY162" s="17" t="s">
        <v>160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86</v>
      </c>
      <c r="BK162" s="145">
        <f>ROUND(I162*H162,2)</f>
        <v>0</v>
      </c>
      <c r="BL162" s="17" t="s">
        <v>167</v>
      </c>
      <c r="BM162" s="256" t="s">
        <v>500</v>
      </c>
    </row>
    <row r="163" s="2" customFormat="1" ht="16.5" customHeight="1">
      <c r="A163" s="40"/>
      <c r="B163" s="41"/>
      <c r="C163" s="245" t="s">
        <v>78</v>
      </c>
      <c r="D163" s="245" t="s">
        <v>162</v>
      </c>
      <c r="E163" s="246" t="s">
        <v>1033</v>
      </c>
      <c r="F163" s="247" t="s">
        <v>1034</v>
      </c>
      <c r="G163" s="248" t="s">
        <v>1032</v>
      </c>
      <c r="H163" s="249">
        <v>1</v>
      </c>
      <c r="I163" s="250"/>
      <c r="J163" s="251">
        <f>ROUND(I163*H163,2)</f>
        <v>0</v>
      </c>
      <c r="K163" s="247" t="s">
        <v>1</v>
      </c>
      <c r="L163" s="43"/>
      <c r="M163" s="252" t="s">
        <v>1</v>
      </c>
      <c r="N163" s="253" t="s">
        <v>43</v>
      </c>
      <c r="O163" s="93"/>
      <c r="P163" s="254">
        <f>O163*H163</f>
        <v>0</v>
      </c>
      <c r="Q163" s="254">
        <v>0</v>
      </c>
      <c r="R163" s="254">
        <f>Q163*H163</f>
        <v>0</v>
      </c>
      <c r="S163" s="254">
        <v>0</v>
      </c>
      <c r="T163" s="25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56" t="s">
        <v>167</v>
      </c>
      <c r="AT163" s="256" t="s">
        <v>162</v>
      </c>
      <c r="AU163" s="256" t="s">
        <v>86</v>
      </c>
      <c r="AY163" s="17" t="s">
        <v>160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86</v>
      </c>
      <c r="BK163" s="145">
        <f>ROUND(I163*H163,2)</f>
        <v>0</v>
      </c>
      <c r="BL163" s="17" t="s">
        <v>167</v>
      </c>
      <c r="BM163" s="256" t="s">
        <v>508</v>
      </c>
    </row>
    <row r="164" s="2" customFormat="1" ht="49.92" customHeight="1">
      <c r="A164" s="40"/>
      <c r="B164" s="41"/>
      <c r="C164" s="42"/>
      <c r="D164" s="42"/>
      <c r="E164" s="233" t="s">
        <v>854</v>
      </c>
      <c r="F164" s="233" t="s">
        <v>855</v>
      </c>
      <c r="G164" s="42"/>
      <c r="H164" s="42"/>
      <c r="I164" s="42"/>
      <c r="J164" s="210">
        <f>BK164</f>
        <v>0</v>
      </c>
      <c r="K164" s="42"/>
      <c r="L164" s="43"/>
      <c r="M164" s="301"/>
      <c r="N164" s="302"/>
      <c r="O164" s="93"/>
      <c r="P164" s="93"/>
      <c r="Q164" s="93"/>
      <c r="R164" s="93"/>
      <c r="S164" s="93"/>
      <c r="T164" s="94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7" t="s">
        <v>77</v>
      </c>
      <c r="AU164" s="17" t="s">
        <v>78</v>
      </c>
      <c r="AY164" s="17" t="s">
        <v>856</v>
      </c>
      <c r="BK164" s="145">
        <f>SUM(BK165:BK167)</f>
        <v>0</v>
      </c>
    </row>
    <row r="165" s="2" customFormat="1" ht="16.32" customHeight="1">
      <c r="A165" s="40"/>
      <c r="B165" s="41"/>
      <c r="C165" s="303" t="s">
        <v>1</v>
      </c>
      <c r="D165" s="303" t="s">
        <v>162</v>
      </c>
      <c r="E165" s="304" t="s">
        <v>1</v>
      </c>
      <c r="F165" s="305" t="s">
        <v>1</v>
      </c>
      <c r="G165" s="306" t="s">
        <v>1</v>
      </c>
      <c r="H165" s="307"/>
      <c r="I165" s="308"/>
      <c r="J165" s="309">
        <f>BK165</f>
        <v>0</v>
      </c>
      <c r="K165" s="310"/>
      <c r="L165" s="43"/>
      <c r="M165" s="311" t="s">
        <v>1</v>
      </c>
      <c r="N165" s="312" t="s">
        <v>43</v>
      </c>
      <c r="O165" s="93"/>
      <c r="P165" s="93"/>
      <c r="Q165" s="93"/>
      <c r="R165" s="93"/>
      <c r="S165" s="93"/>
      <c r="T165" s="94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7" t="s">
        <v>856</v>
      </c>
      <c r="AU165" s="17" t="s">
        <v>86</v>
      </c>
      <c r="AY165" s="17" t="s">
        <v>856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86</v>
      </c>
      <c r="BK165" s="145">
        <f>I165*H165</f>
        <v>0</v>
      </c>
    </row>
    <row r="166" s="2" customFormat="1" ht="16.32" customHeight="1">
      <c r="A166" s="40"/>
      <c r="B166" s="41"/>
      <c r="C166" s="303" t="s">
        <v>1</v>
      </c>
      <c r="D166" s="303" t="s">
        <v>162</v>
      </c>
      <c r="E166" s="304" t="s">
        <v>1</v>
      </c>
      <c r="F166" s="305" t="s">
        <v>1</v>
      </c>
      <c r="G166" s="306" t="s">
        <v>1</v>
      </c>
      <c r="H166" s="307"/>
      <c r="I166" s="308"/>
      <c r="J166" s="309">
        <f>BK166</f>
        <v>0</v>
      </c>
      <c r="K166" s="310"/>
      <c r="L166" s="43"/>
      <c r="M166" s="311" t="s">
        <v>1</v>
      </c>
      <c r="N166" s="312" t="s">
        <v>43</v>
      </c>
      <c r="O166" s="93"/>
      <c r="P166" s="93"/>
      <c r="Q166" s="93"/>
      <c r="R166" s="93"/>
      <c r="S166" s="93"/>
      <c r="T166" s="94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7" t="s">
        <v>856</v>
      </c>
      <c r="AU166" s="17" t="s">
        <v>86</v>
      </c>
      <c r="AY166" s="17" t="s">
        <v>856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86</v>
      </c>
      <c r="BK166" s="145">
        <f>I166*H166</f>
        <v>0</v>
      </c>
    </row>
    <row r="167" s="2" customFormat="1" ht="16.32" customHeight="1">
      <c r="A167" s="40"/>
      <c r="B167" s="41"/>
      <c r="C167" s="303" t="s">
        <v>1</v>
      </c>
      <c r="D167" s="303" t="s">
        <v>162</v>
      </c>
      <c r="E167" s="304" t="s">
        <v>1</v>
      </c>
      <c r="F167" s="305" t="s">
        <v>1</v>
      </c>
      <c r="G167" s="306" t="s">
        <v>1</v>
      </c>
      <c r="H167" s="307"/>
      <c r="I167" s="308"/>
      <c r="J167" s="309">
        <f>BK167</f>
        <v>0</v>
      </c>
      <c r="K167" s="310"/>
      <c r="L167" s="43"/>
      <c r="M167" s="311" t="s">
        <v>1</v>
      </c>
      <c r="N167" s="312" t="s">
        <v>43</v>
      </c>
      <c r="O167" s="313"/>
      <c r="P167" s="313"/>
      <c r="Q167" s="313"/>
      <c r="R167" s="313"/>
      <c r="S167" s="313"/>
      <c r="T167" s="314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7" t="s">
        <v>856</v>
      </c>
      <c r="AU167" s="17" t="s">
        <v>86</v>
      </c>
      <c r="AY167" s="17" t="s">
        <v>856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86</v>
      </c>
      <c r="BK167" s="145">
        <f>I167*H167</f>
        <v>0</v>
      </c>
    </row>
    <row r="168" s="2" customFormat="1" ht="6.96" customHeight="1">
      <c r="A168" s="40"/>
      <c r="B168" s="68"/>
      <c r="C168" s="69"/>
      <c r="D168" s="69"/>
      <c r="E168" s="69"/>
      <c r="F168" s="69"/>
      <c r="G168" s="69"/>
      <c r="H168" s="69"/>
      <c r="I168" s="69"/>
      <c r="J168" s="69"/>
      <c r="K168" s="69"/>
      <c r="L168" s="43"/>
      <c r="M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</row>
  </sheetData>
  <sheetProtection sheet="1" autoFilter="0" formatColumns="0" formatRows="0" objects="1" scenarios="1" spinCount="100000" saltValue="H0m9aIZz7TqT2cmtgblg3M1PPOYJ+UK2w1B5sEBYHe7Z2fbl/mXLfL56Gw0cp9bMK9Db4faJBixwtsJnlBfXbQ==" hashValue="6o51Rv5DeIhEeqgfy03lDsosh6/glK8ORKPmbFHFneTbMCThesn1WzgiBHtWsq0dTheZnI7IdtjTfCXcmgUxOQ==" algorithmName="SHA-512" password="CC35"/>
  <autoFilter ref="C128:K167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dataValidations count="2">
    <dataValidation type="list" allowBlank="1" showInputMessage="1" showErrorMessage="1" error="Povoleny jsou hodnoty K, M." sqref="D165:D168">
      <formula1>"K, M"</formula1>
    </dataValidation>
    <dataValidation type="list" allowBlank="1" showInputMessage="1" showErrorMessage="1" error="Povoleny jsou hodnoty základní, snížená, zákl. přenesená, sníž. přenesená, nulová." sqref="N165:N168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DESKTOP-7VAAOUV\Zuzana Kosáková</dc:creator>
  <cp:lastModifiedBy>DESKTOP-7VAAOUV\Zuzana Kosáková</cp:lastModifiedBy>
  <dcterms:created xsi:type="dcterms:W3CDTF">2022-11-15T11:26:49Z</dcterms:created>
  <dcterms:modified xsi:type="dcterms:W3CDTF">2022-11-15T11:26:55Z</dcterms:modified>
</cp:coreProperties>
</file>